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IO 201 - Zárubní zeď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'IO 201 - Zárubní zeď'!$C$90:$K$378</definedName>
    <definedName name="_xlnm.Print_Area" localSheetId="1">'IO 201 - Zárubní zeď'!$C$4:$J$39,'IO 201 - Zárubní zeď'!$C$45:$J$72,'IO 201 - Zárubní zeď'!$C$78:$K$378</definedName>
    <definedName name="_xlnm.Print_Titles" localSheetId="1">'IO 201 - Zárubní zeď'!$90:$90</definedName>
    <definedName name="_xlnm._FilterDatabase" localSheetId="2" hidden="1">'VON - Vedlejší a ostatní ...'!$C$81:$K$94</definedName>
    <definedName name="_xlnm.Print_Area" localSheetId="2">'VON - Vedlejší a ostatní ...'!$C$4:$J$39,'VON - Vedlejší a ostatní ...'!$C$45:$J$63,'VON - Vedlejší a ostatní ...'!$C$69:$K$94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72"/>
  <c i="2" r="J37"/>
  <c r="J36"/>
  <c i="1" r="AY55"/>
  <c i="2" r="J35"/>
  <c i="1" r="AX55"/>
  <c i="2"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T342"/>
  <c r="R343"/>
  <c r="R342"/>
  <c r="P343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0"/>
  <c r="BH320"/>
  <c r="BG320"/>
  <c r="BF320"/>
  <c r="T320"/>
  <c r="R320"/>
  <c r="P320"/>
  <c r="BI313"/>
  <c r="BH313"/>
  <c r="BG313"/>
  <c r="BF313"/>
  <c r="T313"/>
  <c r="R313"/>
  <c r="P313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8"/>
  <c r="BH278"/>
  <c r="BG278"/>
  <c r="BF278"/>
  <c r="T278"/>
  <c r="R278"/>
  <c r="P278"/>
  <c r="BI268"/>
  <c r="BH268"/>
  <c r="BG268"/>
  <c r="BF268"/>
  <c r="T268"/>
  <c r="R268"/>
  <c r="P268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7"/>
  <c r="BH247"/>
  <c r="BG247"/>
  <c r="BF247"/>
  <c r="T247"/>
  <c r="R247"/>
  <c r="P247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16"/>
  <c r="BH216"/>
  <c r="BG216"/>
  <c r="BF216"/>
  <c r="T216"/>
  <c r="R216"/>
  <c r="P216"/>
  <c r="BI215"/>
  <c r="BH215"/>
  <c r="BG215"/>
  <c r="BF215"/>
  <c r="T215"/>
  <c r="R215"/>
  <c r="P215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67"/>
  <c r="BH167"/>
  <c r="BG167"/>
  <c r="BF167"/>
  <c r="T167"/>
  <c r="R167"/>
  <c r="P167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F87"/>
  <c r="F85"/>
  <c r="E83"/>
  <c r="F54"/>
  <c r="F52"/>
  <c r="E50"/>
  <c r="J24"/>
  <c r="E24"/>
  <c r="J55"/>
  <c r="J23"/>
  <c r="J21"/>
  <c r="E21"/>
  <c r="J54"/>
  <c r="J20"/>
  <c r="J18"/>
  <c r="E18"/>
  <c r="F55"/>
  <c r="J17"/>
  <c r="J12"/>
  <c r="J85"/>
  <c r="E7"/>
  <c r="E81"/>
  <c i="1" r="L50"/>
  <c r="AM50"/>
  <c r="AM49"/>
  <c r="L49"/>
  <c r="AM47"/>
  <c r="L47"/>
  <c r="L45"/>
  <c r="L44"/>
  <c i="2" r="BK368"/>
  <c r="BK343"/>
  <c r="BK155"/>
  <c r="J278"/>
  <c r="J137"/>
  <c r="J94"/>
  <c r="BK320"/>
  <c r="J334"/>
  <c r="J230"/>
  <c r="J203"/>
  <c r="BK183"/>
  <c r="BK340"/>
  <c r="J242"/>
  <c r="J97"/>
  <c i="3" r="BK85"/>
  <c i="2" r="J363"/>
  <c r="BK147"/>
  <c r="BK115"/>
  <c r="J353"/>
  <c r="J298"/>
  <c r="BK181"/>
  <c r="J367"/>
  <c r="J204"/>
  <c r="J368"/>
  <c r="BK185"/>
  <c r="J200"/>
  <c r="J247"/>
  <c r="BK330"/>
  <c r="J256"/>
  <c r="J101"/>
  <c i="3" r="BK92"/>
  <c i="2" r="J254"/>
  <c r="BK226"/>
  <c r="J372"/>
  <c r="J286"/>
  <c r="BK203"/>
  <c r="BK112"/>
  <c r="J207"/>
  <c r="J288"/>
  <c r="BK256"/>
  <c i="3" r="BK87"/>
  <c i="2" r="J375"/>
  <c r="J160"/>
  <c r="BK137"/>
  <c r="J347"/>
  <c r="J258"/>
  <c r="J290"/>
  <c r="BK215"/>
  <c r="J112"/>
  <c r="BK242"/>
  <c i="3" r="J86"/>
  <c i="2" r="J183"/>
  <c r="J377"/>
  <c r="BK284"/>
  <c r="J181"/>
  <c r="BK372"/>
  <c r="BK233"/>
  <c i="3" r="J92"/>
  <c i="2" r="BK258"/>
  <c i="3" r="BK88"/>
  <c i="2" r="BK94"/>
  <c r="J150"/>
  <c r="BK177"/>
  <c r="J177"/>
  <c i="3" r="J89"/>
  <c i="2" r="BK337"/>
  <c r="BK298"/>
  <c r="J330"/>
  <c i="3" r="J90"/>
  <c i="2" r="J147"/>
  <c r="J313"/>
  <c i="3" r="BK94"/>
  <c i="2" r="J359"/>
  <c r="BK140"/>
  <c r="BK126"/>
  <c r="BK167"/>
  <c i="1" r="AS54"/>
  <c i="2" r="BK351"/>
  <c r="J343"/>
  <c r="J320"/>
  <c i="3" r="J94"/>
  <c i="2" r="BK290"/>
  <c r="J216"/>
  <c i="3" r="J87"/>
  <c i="2" r="BK288"/>
  <c r="J294"/>
  <c i="3" r="J85"/>
  <c i="2" r="J241"/>
  <c i="3" r="BK90"/>
  <c i="2" r="J175"/>
  <c r="BK200"/>
  <c r="BK216"/>
  <c r="J190"/>
  <c r="J357"/>
  <c r="BK327"/>
  <c r="BK237"/>
  <c i="3" r="F35"/>
  <c i="2" r="BK363"/>
  <c r="BK278"/>
  <c r="BK101"/>
  <c r="BK353"/>
  <c r="J268"/>
  <c r="J123"/>
  <c r="BK334"/>
  <c r="J120"/>
  <c r="BK150"/>
  <c r="BK175"/>
  <c r="BK286"/>
  <c r="BK359"/>
  <c r="BK131"/>
  <c r="BK123"/>
  <c r="J337"/>
  <c r="J115"/>
  <c r="BK347"/>
  <c r="BK120"/>
  <c r="BK241"/>
  <c r="BK134"/>
  <c r="J185"/>
  <c r="BK294"/>
  <c r="BK230"/>
  <c r="BK377"/>
  <c r="J126"/>
  <c r="J351"/>
  <c r="BK367"/>
  <c r="BK313"/>
  <c r="BK204"/>
  <c i="3" r="J88"/>
  <c i="2" r="BK357"/>
  <c r="BK207"/>
  <c i="3" r="BK89"/>
  <c i="2" r="J284"/>
  <c r="J131"/>
  <c i="3" r="J93"/>
  <c i="2" r="BK268"/>
  <c r="BK247"/>
  <c r="J155"/>
  <c r="BK375"/>
  <c r="BK254"/>
  <c i="3" r="BK86"/>
  <c i="2" r="BK160"/>
  <c r="J327"/>
  <c r="BK97"/>
  <c r="J237"/>
  <c r="BK190"/>
  <c r="J233"/>
  <c r="J167"/>
  <c r="J134"/>
  <c r="J226"/>
  <c r="J140"/>
  <c r="J215"/>
  <c r="J340"/>
  <c i="3" r="BK93"/>
  <c i="2" l="1" r="T184"/>
  <c r="P297"/>
  <c r="R346"/>
  <c r="P371"/>
  <c r="P93"/>
  <c r="T149"/>
  <c r="P277"/>
  <c r="T326"/>
  <c r="BK371"/>
  <c r="J371"/>
  <c r="J71"/>
  <c r="P184"/>
  <c r="R297"/>
  <c r="P346"/>
  <c r="T371"/>
  <c r="BK93"/>
  <c r="BK149"/>
  <c r="J149"/>
  <c r="J62"/>
  <c r="BK277"/>
  <c r="J277"/>
  <c r="J64"/>
  <c r="BK326"/>
  <c r="J326"/>
  <c r="J66"/>
  <c r="T346"/>
  <c r="R371"/>
  <c i="3" r="BK84"/>
  <c r="T84"/>
  <c i="2" r="T93"/>
  <c r="R149"/>
  <c r="R277"/>
  <c r="R326"/>
  <c r="R362"/>
  <c i="3" r="P84"/>
  <c r="BK91"/>
  <c r="J91"/>
  <c r="J62"/>
  <c i="2" r="R93"/>
  <c r="P149"/>
  <c r="T277"/>
  <c r="P326"/>
  <c r="P362"/>
  <c i="3" r="P91"/>
  <c i="2" r="BK184"/>
  <c r="J184"/>
  <c r="J63"/>
  <c r="BK297"/>
  <c r="J297"/>
  <c r="J65"/>
  <c r="BK346"/>
  <c r="J346"/>
  <c r="J69"/>
  <c r="T362"/>
  <c i="3" r="R84"/>
  <c r="R83"/>
  <c r="R82"/>
  <c r="R91"/>
  <c i="2" r="R184"/>
  <c r="T297"/>
  <c r="BK362"/>
  <c r="J362"/>
  <c r="J70"/>
  <c i="3" r="T91"/>
  <c i="2" r="BK342"/>
  <c r="J342"/>
  <c r="J67"/>
  <c i="3" r="E48"/>
  <c r="F55"/>
  <c r="BE88"/>
  <c r="BE89"/>
  <c i="2" r="J93"/>
  <c r="J61"/>
  <c i="3" r="J52"/>
  <c r="J55"/>
  <c r="J54"/>
  <c i="2" r="BK345"/>
  <c r="J345"/>
  <c r="J68"/>
  <c i="3" r="BE87"/>
  <c r="BE92"/>
  <c r="BE93"/>
  <c r="BE85"/>
  <c r="BE86"/>
  <c i="1" r="BB56"/>
  <c i="3" r="BE90"/>
  <c r="BE94"/>
  <c i="2" r="E48"/>
  <c r="J52"/>
  <c r="J87"/>
  <c r="BE237"/>
  <c r="J88"/>
  <c r="BE134"/>
  <c r="BE147"/>
  <c r="BE150"/>
  <c r="BE160"/>
  <c r="BE177"/>
  <c r="BE167"/>
  <c r="BE190"/>
  <c r="BE204"/>
  <c r="F88"/>
  <c r="BE94"/>
  <c r="BE97"/>
  <c r="BE123"/>
  <c r="BE140"/>
  <c r="BE203"/>
  <c r="BE207"/>
  <c r="BE241"/>
  <c r="BE115"/>
  <c r="BE137"/>
  <c r="BE181"/>
  <c r="BE183"/>
  <c r="BE200"/>
  <c r="BE230"/>
  <c r="BE278"/>
  <c r="BE294"/>
  <c r="BE313"/>
  <c r="BE330"/>
  <c r="BE334"/>
  <c r="BE340"/>
  <c r="BE101"/>
  <c r="BE112"/>
  <c r="BE120"/>
  <c r="BE126"/>
  <c r="BE185"/>
  <c r="BE215"/>
  <c r="BE226"/>
  <c r="BE242"/>
  <c r="BE247"/>
  <c r="BE256"/>
  <c r="BE268"/>
  <c r="BE284"/>
  <c r="BE286"/>
  <c r="BE288"/>
  <c r="BE298"/>
  <c r="BE320"/>
  <c r="BE327"/>
  <c r="BE337"/>
  <c r="BE351"/>
  <c r="BE359"/>
  <c r="BE363"/>
  <c r="BE367"/>
  <c r="BE375"/>
  <c r="BE377"/>
  <c r="BE131"/>
  <c r="BE155"/>
  <c r="BE175"/>
  <c r="BE216"/>
  <c r="BE233"/>
  <c r="BE254"/>
  <c r="BE258"/>
  <c r="BE290"/>
  <c r="BE343"/>
  <c r="BE347"/>
  <c r="BE353"/>
  <c r="BE357"/>
  <c r="BE368"/>
  <c r="BE372"/>
  <c i="3" r="F34"/>
  <c i="1" r="BA56"/>
  <c i="2" r="F34"/>
  <c i="1" r="BA55"/>
  <c i="2" r="F36"/>
  <c i="1" r="BC55"/>
  <c i="3" r="F36"/>
  <c i="1" r="BC56"/>
  <c i="3" r="F37"/>
  <c i="1" r="BD56"/>
  <c i="2" r="J34"/>
  <c i="1" r="AW55"/>
  <c i="3" r="J34"/>
  <c i="1" r="AW56"/>
  <c i="2" r="F37"/>
  <c i="1" r="BD55"/>
  <c i="2" r="F35"/>
  <c i="1" r="BB55"/>
  <c r="BB54"/>
  <c r="AX54"/>
  <c i="3" l="1" r="P83"/>
  <c r="P82"/>
  <c i="1" r="AU56"/>
  <c i="3" r="BK83"/>
  <c r="J83"/>
  <c r="J60"/>
  <c i="2" r="R92"/>
  <c i="3" r="T83"/>
  <c r="T82"/>
  <c i="2" r="P92"/>
  <c r="T92"/>
  <c r="P345"/>
  <c r="R345"/>
  <c r="BK92"/>
  <c r="J92"/>
  <c r="J60"/>
  <c r="T345"/>
  <c i="3" r="J84"/>
  <c r="J61"/>
  <c i="2" r="BK91"/>
  <c r="J91"/>
  <c r="J59"/>
  <c r="J33"/>
  <c i="1" r="AV55"/>
  <c r="AT55"/>
  <c i="2" r="F33"/>
  <c i="1" r="AZ55"/>
  <c i="3" r="J33"/>
  <c i="1" r="AV56"/>
  <c r="AT56"/>
  <c i="3" r="F33"/>
  <c i="1" r="AZ56"/>
  <c r="BD54"/>
  <c r="W33"/>
  <c r="BC54"/>
  <c r="AY54"/>
  <c r="BA54"/>
  <c r="AW54"/>
  <c r="AK30"/>
  <c r="W31"/>
  <c i="2" l="1" r="P91"/>
  <c i="1" r="AU55"/>
  <c i="2" r="R91"/>
  <c r="T91"/>
  <c i="3" r="BK82"/>
  <c r="J82"/>
  <c r="J59"/>
  <c i="1" r="AZ54"/>
  <c r="AV54"/>
  <c r="AK29"/>
  <c i="2" r="J30"/>
  <c i="1" r="AG55"/>
  <c r="AU54"/>
  <c r="W30"/>
  <c r="W32"/>
  <c i="2" l="1" r="J39"/>
  <c i="1" r="AN55"/>
  <c i="3" r="J30"/>
  <c i="1" r="AG56"/>
  <c r="W29"/>
  <c r="AT54"/>
  <c i="3" l="1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<sst xmlns="http://schemas.openxmlformats.org/spreadsheetml/2006/main">
  <si>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</si>
  <si>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</si>
  <si>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</si>
  <si>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</si>
  <si>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</si>
  <si>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{23ab0519-deb3-4107-bbba-e07beff9b974}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</si>
  <si>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</si>
  <si>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</si>
  <si>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</si>
  <si>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</si>
  <si>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</si>
  <si>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</si>
  <si>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</si>
  <si>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</si>
  <si>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00274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</si>
  <si>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</si>
  <si>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</si>
  <si>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komunikace Riegrova ulice II.etapa a Žižkova ulice Kostelec nad Orlicí</t>
  </si>
  <si>
    <t>0,1</t>
  </si>
  <si>
    <t>KSO:</t>
  </si>
  <si>
    <t/>
  </si>
  <si>
    <t>CC-CZ:</t>
  </si>
  <si>
    <t>1</t>
  </si>
  <si>
    <t>Místo:</t>
  </si>
  <si>
    <t>Kostelec nad Orlicí</t>
  </si>
  <si>
    <t>Datum:</t>
  </si>
  <si>
    <t>19. 9. 2018</t>
  </si>
  <si>
    <t>10</t>
  </si>
  <si>
    <t>100</t>
  </si>
  <si>
    <t>Zadavatel:</t>
  </si>
  <si>
    <t>IČ:</t>
  </si>
  <si>
    <t>Město Kostelec nad Orlicí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</si>
  <si>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</si>
  <si>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</si>
  <si>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</si>
  <si>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</si>
  <si>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</si>
  <si>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</si>
  <si>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</si>
  <si>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</si>
  <si>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</si>
  <si>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</si>
  <si>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</si>
  <si>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</si>
  <si>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</si>
  <si>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</si>
  <si>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</si>
  <si>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</si>
  <si>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</si>
  <si>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</si>
  <si>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</si>
  <si>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</si>
  <si>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</si>
  <si>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</si>
  <si>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</si>
  <si>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</si>
  <si>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</si>
  <si>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</si>
  <si>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</si>
  <si>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</si>
  <si>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</si>
  <si>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</si>
  <si>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</si>
  <si>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</si>
  <si>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</si>
  <si>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</si>
  <si>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</si>
  <si>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</si>
  <si>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</si>
  <si>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</si>
  <si>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</si>
  <si>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</si>
  <si>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</si>
  <si>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</si>
  <si>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</si>
  <si>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</si>
  <si>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</si>
  <si>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</si>
  <si>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</si>
  <si>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</si>
  <si>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201</t>
  </si>
  <si>
    <t>Zárubní zeď</t>
  </si>
  <si>
    <t>ING</t>
  </si>
  <si>
    <t>{f5d5f52a-cf29-4b14-9778-28ba896e5713}</t>
  </si>
  <si>
    <t>815 41</t>
  </si>
  <si>
    <t>2</t>
  </si>
  <si>
    <t>VON</t>
  </si>
  <si>
    <t>Vedlejší a ostatní náklady</t>
  </si>
  <si>
    <t>{f6bc980c-3994-46c3-8b19-3d0cfb95ec18}</t>
  </si>
  <si>
    <t>KRYCÍ LIST SOUPISU PRACÍ</t>
  </si>
  <si>
    <t>Objekt:</t>
  </si>
  <si>
    <t>IO 201 - Zárubní zeď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</si>
  <si>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</si>
  <si>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</si>
  <si>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</si>
  <si>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</si>
  <si>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</si>
  <si>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</si>
  <si>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</si>
  <si>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</si>
  <si>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</si>
  <si>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</si>
  <si>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</si>
  <si>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</si>
  <si>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</si>
  <si>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</si>
  <si>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</si>
  <si>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</si>
  <si>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</si>
  <si>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</si>
  <si>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</si>
  <si>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</si>
  <si>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</si>
  <si>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</si>
  <si>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</si>
  <si>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</si>
  <si>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</si>
  <si>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</si>
  <si>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</si>
  <si>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</si>
  <si>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</si>
  <si>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</si>
  <si>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</si>
  <si>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</si>
  <si>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</si>
  <si>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</si>
  <si>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</si>
  <si>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</si>
  <si>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</si>
  <si>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2022 01</t>
  </si>
  <si>
    <t>4</t>
  </si>
  <si>
    <t>524119959</t>
  </si>
  <si>
    <t>Online PSC</t>
  </si>
  <si>
    <t>https://podminky.urs.cz/item/CS_URS_2022_01/111211101</t>
  </si>
  <si>
    <t>VV</t>
  </si>
  <si>
    <t>120,000*3,00</t>
  </si>
  <si>
    <t>132151255</t>
  </si>
  <si>
    <t>Hloubení nezapažených rýh šířky přes 800 do 2 000 mm strojně s urovnáním dna do předepsaného profilu a spádu v hornině třídy těžitelnosti I skupiny 1 a 2 přes 500 do 1 000 m3</t>
  </si>
  <si>
    <t>m3</t>
  </si>
  <si>
    <t>1561023539</t>
  </si>
  <si>
    <t>https://podminky.urs.cz/item/CS_URS_2022_01/132151255</t>
  </si>
  <si>
    <t xml:space="preserve">298,586*0,30           "30% objemu výkopu hornina tř.2 70% hornina tř.3</t>
  </si>
  <si>
    <t>viz.přílohy PD : C.2.1; C.2.2.1 a C.2.2.2</t>
  </si>
  <si>
    <t>3</t>
  </si>
  <si>
    <t>132251255</t>
  </si>
  <si>
    <t>Hloubení nezapažených rýh šířky přes 800 do 2 000 mm strojně s urovnáním dna do předepsaného profilu a spádu v hornině třídy těžitelnosti I skupiny 3 přes 500 do 1 000 m3</t>
  </si>
  <si>
    <t>2011510022</t>
  </si>
  <si>
    <t>https://podminky.urs.cz/item/CS_URS_2022_01/132251255</t>
  </si>
  <si>
    <t>(0,65+17,50+183,60+32,61-0,67)*1,35*(0,30+0,55)/2</t>
  </si>
  <si>
    <t>13,65*1,35*(0,65+1,35)/2+15,00*0,85*(0,65+1,10)/2+15,00*0,65*(0,65+0,95)/2</t>
  </si>
  <si>
    <t>15,00*0,70*(0,65+1,00)/2+30,00*0,70*(0,65+1,00)/2+15,00*0,20*(0,65+0,75)/2</t>
  </si>
  <si>
    <t>15,00*0,20*(0,65+0,75)/2</t>
  </si>
  <si>
    <t>(0,55+17,50+183,60+32,61-0,67)*0,80*(0,30+0,45)/2</t>
  </si>
  <si>
    <t>(0,50+17,50+183,60+32,61-0,67)*0,20*(0,55+0,60)/2</t>
  </si>
  <si>
    <t>Mezisoučet</t>
  </si>
  <si>
    <t xml:space="preserve">298,586*0,70           "70% objemu výkopu hornina tř.3 30% hornina tř.2</t>
  </si>
  <si>
    <t>162301501</t>
  </si>
  <si>
    <t>Vodorovné přemístění smýcených křovin do průměru kmene 100 mm na vzdálenost do 5 000 m</t>
  </si>
  <si>
    <t>-1752164115</t>
  </si>
  <si>
    <t>https://podminky.urs.cz/item/CS_URS_2022_01/162301501</t>
  </si>
  <si>
    <t>PSC</t>
  </si>
  <si>
    <t xml:space="preserve">Poznámka k souboru cen:_x000d_
1. Ceny nelze použít pro přemístění křovin do 50 m; toto přemístění je započteno v cenách souboru_x000d_
 cen 111 20-11 Odstranění křovin a stromů s odstraněním kořenů této části a 111 20-32 Odstranění_x000d_
 křovin a stromů s ponecháním kořenů části A 03 Zemní práce pro objekty oborů 831 až 833._x000d_
2. V cenách jsou započteny i náklady na složení křovin z dopravního prostředku do hromad na_x000d_
 vykázaném místě._x000d_
</t>
  </si>
  <si>
    <t>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</si>
  <si>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</si>
  <si>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</si>
  <si>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-790141884</t>
  </si>
  <si>
    <t>https://podminky.urs.cz/item/CS_URS_2022_01/162351103</t>
  </si>
  <si>
    <t xml:space="preserve">(75,317-260,00*0,10*0,20)*2       "viz položka 174151101</t>
  </si>
  <si>
    <t>260,00*0,10*0,20</t>
  </si>
  <si>
    <t>Součet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</si>
  <si>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</si>
  <si>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</si>
  <si>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</si>
  <si>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-936783288</t>
  </si>
  <si>
    <t>https://podminky.urs.cz/item/CS_URS_2022_01/162751117</t>
  </si>
  <si>
    <t xml:space="preserve">89,576+209,010-(75,317-260,00*0,10*0,20)             "viz položka 132151255 132251255 174151101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</si>
  <si>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</si>
  <si>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</si>
  <si>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</si>
  <si>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1083273065</t>
  </si>
  <si>
    <t>https://podminky.urs.cz/item/CS_URS_2022_01/162751119</t>
  </si>
  <si>
    <t>228,469*3</t>
  </si>
  <si>
    <t>8</t>
  </si>
  <si>
    <t>167151101</t>
  </si>
  <si>
    <t>Nakládání, skládání a překládání neulehlého výkopku nebo sypaniny strojně nakládání, množství do 100 m3, z horniny třídy těžitelnosti I, skupiny 1 až 3</t>
  </si>
  <si>
    <t>1997368964</t>
  </si>
  <si>
    <t>https://podminky.urs.cz/item/CS_URS_2022_01/167151101</t>
  </si>
  <si>
    <t xml:space="preserve">75,317-260,00*0,10*0,20       "viz položka 174151101</t>
  </si>
  <si>
    <t>9</t>
  </si>
  <si>
    <t>171201212X01</t>
  </si>
  <si>
    <t>Poplatek za uložení odpadu z odstranění křovin a stromů na skládce (skládkovné)</t>
  </si>
  <si>
    <t>t</t>
  </si>
  <si>
    <t>-745233254</t>
  </si>
  <si>
    <t xml:space="preserve">Poznámka k souboru cen:_x000d_
1. Cena -1201 je určena i pro:_x000d_
 a) uložení výkopku nebo ornice na dočasné skládky předepsané projektem tak, že na 1 m2_x000d_
 projektem určené plochy této skládky připadá přes 2 m3 výkopku nebo ornice; v opačném případě se_x000d_
 uložení neoceňuje. Množství výkopku nebo ornice připadající na 1 m2 skládky se určí jako podíl_x000d_
 množství výkopku nebo ornice, měřeného v rostlém stavu a projektem určené plochy dočasné skládky;_x000d_
 b) zasypání koryt vodotečí a prohlubní v terénu bez předepsaného zhutnění sypaniny;_x000d_
 c) uložení výkopku pod vodou do prohlubní ve dně vodotečí nebo nádrží._x000d_
2. Cenu -1201 nelze použít pro uložení výkopku nebo ornice:_x000d_
 a) při vykopávkách pro podzemní vedení podél hrany výkopu, z něhož byl výkopek získán, a to ani_x000d_
 tehdy, jestliže se výkopek po vyhození z výkopu na povrch území ještě dále přemisťuje na hromady_x000d_
 podél výkopu;_x000d_
 b) na dočasné skládky, které nejsou předepsány projektem;_x000d_
 c) na dočasné skládky předepsané projektem tak, že na 1 m2 projektem určené plochy této skládky_x000d_
 připadají nejvýše 2 m3 výkopku nebo ornice (viz. též poznámku č. 1 a);_x000d_
 d) na dočasné skládky, oceňuje-li se cenou 121 10-1101 Sejmutí ornice nebo lesní půdy do 50 m,_x000d_
 nebo oceňuje-li se vodorovné přemístění výkopku do 20 m a 50 m cenami 162 20-1101, 162 20-1102, 162_x000d_
 20-1151 a 162 20-1152. V těchto případech se uložení výkopku nebo ornice na dočasnou skládku_x000d_
 neoceňuje._x000d_
 e) na trvalé skládky s předepsaným zhutněním; toto uložení výkopku se oceňuje cenami souboru_x000d_
 cen 171 . 0- . . Uložení sypaniny do násypů._x000d_
3. V ceně -1201 jsou započteny i náklady na rozprostření sypaniny ve vrstvách s hrubým urovnáním na_x000d_
 skládce._x000d_
4. V ceně -1201 nejsou započteny náklady na získání skládek ani na poplatky za skládku._x000d_
5. Množství jednotek uložení výkopku (sypaniny) se určí v m3 uloženého výkopku (sypaniny),v rostlém_x000d_
 stavu zpravidla ve výkopišti._x000d_
6. Cenu -1211 lze po dohodě upravit podle místních podmínek._x000d_
</t>
  </si>
  <si>
    <t>20,00</t>
  </si>
  <si>
    <t>171201231</t>
  </si>
  <si>
    <t>Poplatek za uložení stavebního odpadu na recyklační skládce (skládkovné) zeminy a kamení zatříděného do Katalogu odpadů pod kódem 17 05 04</t>
  </si>
  <si>
    <t>-795076339</t>
  </si>
  <si>
    <t>https://podminky.urs.cz/item/CS_URS_2022_01/171201231</t>
  </si>
  <si>
    <t xml:space="preserve">228,469*1,9            "viz položka 162751117</t>
  </si>
  <si>
    <t>11</t>
  </si>
  <si>
    <t>171251201</t>
  </si>
  <si>
    <t>Uložení sypaniny na skládky nebo meziskládky bez hutnění s upravením uložené sypaniny do předepsaného tvaru</t>
  </si>
  <si>
    <t>-213618743</t>
  </si>
  <si>
    <t>https://podminky.urs.cz/item/CS_URS_2022_01/171251201</t>
  </si>
  <si>
    <t xml:space="preserve">89,576+209,010             "viz.položka 132151255 132251255</t>
  </si>
  <si>
    <t>12</t>
  </si>
  <si>
    <t>174151101</t>
  </si>
  <si>
    <t>Zásyp sypaninou z jakékoliv horniny strojně s uložením výkopku ve vrstvách se zhutněním jam, šachet, rýh nebo kolem objektů v těchto vykopávkách</t>
  </si>
  <si>
    <t>-429710079</t>
  </si>
  <si>
    <t>https://podminky.urs.cz/item/CS_URS_2022_01/174151101</t>
  </si>
  <si>
    <t>13,65*1,35*(0,75+1,45)/2+15,00*0,85*(0,75+1,20)/2+15,00*0,65*(0,75+1,05)/2</t>
  </si>
  <si>
    <t>15,00*0,70*(0,75+1,10)/2+30,00*0,70*(0,75+1,10)/2+15,00*0,20*(0,75+0,785)/2</t>
  </si>
  <si>
    <t>15,00*0,20*(0,75+0,85)/2</t>
  </si>
  <si>
    <t>13</t>
  </si>
  <si>
    <t>M</t>
  </si>
  <si>
    <t>58343930</t>
  </si>
  <si>
    <t>kamenivo drcené hrubé frakce 16/32</t>
  </si>
  <si>
    <t>-429149486</t>
  </si>
  <si>
    <t>260,00*0,10*0,20*1,800</t>
  </si>
  <si>
    <t>Zakládání</t>
  </si>
  <si>
    <t>14</t>
  </si>
  <si>
    <t>212312111</t>
  </si>
  <si>
    <t>Lože pro trativody z betonu prostého</t>
  </si>
  <si>
    <t>1899106448</t>
  </si>
  <si>
    <t>https://podminky.urs.cz/item/CS_URS_2022_01/212312111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</si>
  <si>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</si>
  <si>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(0,39+17,50+183,60+32,61-0,67)*0,12*0,65</t>
  </si>
  <si>
    <t>212755214</t>
  </si>
  <si>
    <t>Trativody bez lože z drenážních trubek plastových flexibilních D 100 mm</t>
  </si>
  <si>
    <t>m</t>
  </si>
  <si>
    <t>788501377</t>
  </si>
  <si>
    <t>https://podminky.urs.cz/item/CS_URS_2022_01/212755214</t>
  </si>
  <si>
    <t xml:space="preserve">Poznámka k souboru cen:_x000d_
1. Ceny jsou určeny pro uložení drenážních trubek do výkopu bez lože a obsypu._x000d_
2. Trativody včetně lože a obsypu trubek se ocení cenami souboru cen 212 75-2 . Trativody_x000d_
 z drenážních trubek katalogu 827-1 Vedení trubní dálková a přípojná – vodovody a kanalizace_x000d_
</t>
  </si>
  <si>
    <t>1,004+17,50+183,60+32,61-0,67</t>
  </si>
  <si>
    <t>16</t>
  </si>
  <si>
    <t>274313611</t>
  </si>
  <si>
    <t>Základy z betonu prostého pasy betonu kamenem neprokládaného tř. C 16/20</t>
  </si>
  <si>
    <t>2045717288</t>
  </si>
  <si>
    <t>https://podminky.urs.cz/item/CS_URS_2022_01/274313611</t>
  </si>
  <si>
    <t xml:space="preserve">Poznámka k souboru cen:_x000d_
1. V ceně příplatku -5911 jsou započteny náklady na technologické opatření a na ztíženou betonáž_x000d_
 pod hladinou pažící bentonitové suspenze a na průběžné odčerpání suspenze s přepouštěním na určené_x000d_
 místo do 20 m, popř. do vany nebo do kalové cisterny k odvozu. Odvoz se oceňuje cenami katalogu_x000d_
 800-2 Zvláštní zakládání objektů._x000d_
2. Hloubení s použitím bentonitové suspenze se oceňuje katalogem 800-1 Zemní práce. Bednění se_x000d_
 neoceňuje._x000d_
</t>
  </si>
  <si>
    <t>(1,004+17,50+183,60+32,61-0,67)*0,80*0,40+0,72*0,73*0,80</t>
  </si>
  <si>
    <t>0,63*0,73*0,80</t>
  </si>
  <si>
    <t>17</t>
  </si>
  <si>
    <t>274351121</t>
  </si>
  <si>
    <t>Bednění základů pasů rovné zřízení</t>
  </si>
  <si>
    <t>-1740182437</t>
  </si>
  <si>
    <t>https://podminky.urs.cz/item/CS_URS_2022_01/274351121</t>
  </si>
  <si>
    <t>(1,45+0,43)*0,40+1,004*0,80+(17,50+183,60+32,61-0,67)*(0,80+0,40)</t>
  </si>
  <si>
    <t>(0,72+0,73)*2*0,40+(0,63+0,73)*2*0,40</t>
  </si>
  <si>
    <t>0,40*0,80*34</t>
  </si>
  <si>
    <t>-(13,65*0,80*2+9,85*0,80*2)</t>
  </si>
  <si>
    <t>18</t>
  </si>
  <si>
    <t>274351122</t>
  </si>
  <si>
    <t>Bednění základů pasů rovné odstranění</t>
  </si>
  <si>
    <t>-1952146979</t>
  </si>
  <si>
    <t>https://podminky.urs.cz/item/CS_URS_2022_01/274351122</t>
  </si>
  <si>
    <t>19</t>
  </si>
  <si>
    <t>274352241</t>
  </si>
  <si>
    <t>Bednění základů pasů kruhové nebo obloukové poloměru přes 4 m zřízení</t>
  </si>
  <si>
    <t>1011397588</t>
  </si>
  <si>
    <t>https://podminky.urs.cz/item/CS_URS_2022_01/274352241</t>
  </si>
  <si>
    <t>13,65*0,80*2+9,85*0,80*2</t>
  </si>
  <si>
    <t>20</t>
  </si>
  <si>
    <t>274352242</t>
  </si>
  <si>
    <t>Bednění základů pasů kruhové nebo obloukové poloměru přes 4 m odstranění</t>
  </si>
  <si>
    <t>762109806</t>
  </si>
  <si>
    <t>https://podminky.urs.cz/item/CS_URS_2022_01/274352242</t>
  </si>
  <si>
    <t>274371111X01</t>
  </si>
  <si>
    <t>Příplatek za krystalickou izolaci do betonu</t>
  </si>
  <si>
    <t>soubor</t>
  </si>
  <si>
    <t>1617363465</t>
  </si>
  <si>
    <t>Svislé a kompletní konstrukce</t>
  </si>
  <si>
    <t>22</t>
  </si>
  <si>
    <t>317321028X01</t>
  </si>
  <si>
    <t>Římsy opěrných zdí a valů z betonu železového tř. C 30/37 XC4 XF1 (zvýšené nároky na vliv prostředí) pohledového</t>
  </si>
  <si>
    <t>391186458</t>
  </si>
  <si>
    <t>(1,004+17,50+(0,115+6,80)*27+0,115+32,41-0,76)*0,43*0,10</t>
  </si>
  <si>
    <t>0,76*0,76*0,10+0,76*0,66*0,10</t>
  </si>
  <si>
    <t>23</t>
  </si>
  <si>
    <t>317353111</t>
  </si>
  <si>
    <t>Bednění říms opěrných zdí a valů jakéhokoliv tvaru přímých, zalomených nebo jinak zakřivených zřízení</t>
  </si>
  <si>
    <t>1867151867</t>
  </si>
  <si>
    <t>https://podminky.urs.cz/item/CS_URS_2022_01/317353111</t>
  </si>
  <si>
    <t xml:space="preserve">Poznámka k souboru cen:_x000d_
1. V cenách nejsou započteny náklady na podpěrné konstrukce pod bedněním říms. Tyto práce se_x000d_
 oceňují příslušnými cenami katalogu 800-3 Lešení._x000d_
</t>
  </si>
  <si>
    <t>(1,004+0,115+17,50+(0,115+6,80)*27+0,115+32,41-0,76)*0,43</t>
  </si>
  <si>
    <t>-(1,004+17,50+6,80*27+32,41-0,77)*0,20</t>
  </si>
  <si>
    <t>(1,004+0,115+17,50+(0,115+6,80)*27+0,115+32,41-0,76)*2*0,10</t>
  </si>
  <si>
    <t>0,76*0,76-0,52*0,53+0,76*0,66-0,43*0,53</t>
  </si>
  <si>
    <t>0,76*4*0,10+(0,76+0,66)*2*0,10</t>
  </si>
  <si>
    <t>24</t>
  </si>
  <si>
    <t>317353112</t>
  </si>
  <si>
    <t>Bednění říms opěrných zdí a valů jakéhokoliv tvaru přímých, zalomených nebo jinak zakřivených odstranění</t>
  </si>
  <si>
    <t>1241953417</t>
  </si>
  <si>
    <t>https://podminky.urs.cz/item/CS_URS_2022_01/317353112</t>
  </si>
  <si>
    <t>25</t>
  </si>
  <si>
    <t>317353119X02</t>
  </si>
  <si>
    <t>Bednění říms opěrných zdí a valů jakéhokoliv tvaru přímých, zalomených nebo jinak zakřivených příplatek za bednění pohledového betonu</t>
  </si>
  <si>
    <t>1689206324</t>
  </si>
  <si>
    <t>26</t>
  </si>
  <si>
    <t>317361016</t>
  </si>
  <si>
    <t>Výztuž říms opěrných zdí a valů z oceli 10 505 (R) nebo BSt 500</t>
  </si>
  <si>
    <t>2071901298</t>
  </si>
  <si>
    <t>https://podminky.urs.cz/item/CS_URS_2022_01/317361016</t>
  </si>
  <si>
    <t xml:space="preserve">10,298*0,085      "0,085 t/m3 betonové konstrukce viz.přílohy PD : C.2.2.3</t>
  </si>
  <si>
    <t>27</t>
  </si>
  <si>
    <t>327324128</t>
  </si>
  <si>
    <t>Opěrné zdi a valy z betonu železového odolný proti agresivnímu prostředí tř. C 30/37 XC4 XF1</t>
  </si>
  <si>
    <t>-440174622</t>
  </si>
  <si>
    <t>https://podminky.urs.cz/item/CS_URS_2022_01/327324128</t>
  </si>
  <si>
    <t>(1,119*1,90+17,50*1,90+6,80*1,60*5+6,80*1,50*6+6,80*1,40*3+6,80*1,30*4)*0,20</t>
  </si>
  <si>
    <t>(6,80*1,20*2+6,80*1,10*(2+1)+6,80*1,00*(1+1)+6,80*0,90*2)*0,20</t>
  </si>
  <si>
    <t>(+8,10*1,20+8,10*1,00+8,10*0,90+(8,06-0,67)*0,80)*0,20</t>
  </si>
  <si>
    <t>0,52*0,53*0,90+0,43*0,53*0,90</t>
  </si>
  <si>
    <t>28</t>
  </si>
  <si>
    <t>596810800T</t>
  </si>
  <si>
    <t xml:space="preserve">trativodka hranatá 100/290  29 x 10 cm</t>
  </si>
  <si>
    <t>tis kus</t>
  </si>
  <si>
    <t>-1330873822</t>
  </si>
  <si>
    <t>29</t>
  </si>
  <si>
    <t>327351211</t>
  </si>
  <si>
    <t>Bednění opěrných zdí a valů svislých i skloněných, výšky do 20 m zřízení</t>
  </si>
  <si>
    <t>1283165601</t>
  </si>
  <si>
    <t>https://podminky.urs.cz/item/CS_URS_2022_01/327351211</t>
  </si>
  <si>
    <t xml:space="preserve">Poznámka k souboru cen:_x000d_
1. Bednění zdí a valů výšky přes 20 m se oceňuje podle ustanovení úvodního katalogu._x000d_
2. Ceny lze použít i pro bednění základů z betonu prostého nebo železového._x000d_
</t>
  </si>
  <si>
    <t>17,50*1,90*2+0,20*1,90*3+6,80*1,60*5*2+0,20*1,60*5+6,80*1,50*6*2+0,20*1,50*6</t>
  </si>
  <si>
    <t>6,80*1,40*3*2+0,20*1,40*3+6,80*1,30*4*2+0,20*1,30*4+6,80*1,20*2*2+0,20*1,20*2</t>
  </si>
  <si>
    <t>(6,80*1,10*(2+1)+6,80*1,00*(1+1)+6,80*0,90*2+8,10*1,20+8,10*1,00)*0,20</t>
  </si>
  <si>
    <t>(8,10*0,90+(8,06-0,67)*0,80</t>
  </si>
  <si>
    <t>0,52*0,53*0,90+0,43*0,53*0,90+(1,45+1,119)*1,90</t>
  </si>
  <si>
    <t>30</t>
  </si>
  <si>
    <t>327351219</t>
  </si>
  <si>
    <t>Bednění opěrných zdí a valů svislých i skloněných, výšky do 20 m Příplatek k ceně -1211 za zakřivení zdi o poloměru do 20 m</t>
  </si>
  <si>
    <t>1705490348</t>
  </si>
  <si>
    <t>https://podminky.urs.cz/item/CS_URS_2022_01/327351219</t>
  </si>
  <si>
    <t xml:space="preserve">13,65*1,90*2+9,85*1,00*2             "viz.přílohy PD : C.2.2.1 a C.2.2.2</t>
  </si>
  <si>
    <t>31</t>
  </si>
  <si>
    <t>327351221</t>
  </si>
  <si>
    <t>Bednění opěrných zdí a valů svislých i skloněných, výšky do 20 m odstranění</t>
  </si>
  <si>
    <t>-716185108</t>
  </si>
  <si>
    <t>https://podminky.urs.cz/item/CS_URS_2022_01/327351221</t>
  </si>
  <si>
    <t>32</t>
  </si>
  <si>
    <t>327361006</t>
  </si>
  <si>
    <t>Výztuž opěrných zdí a valů průměru do 12 mm, z oceli 10 505 (R) nebo BSt 500</t>
  </si>
  <si>
    <t>-558929827</t>
  </si>
  <si>
    <t>https://podminky.urs.cz/item/CS_URS_2022_01/327361006</t>
  </si>
  <si>
    <t xml:space="preserve">Poznámka k souboru cen:_x000d_
1. Ceny lze použít i pro případné výztuže základů opěrných zdí a valů._x000d_
</t>
  </si>
  <si>
    <t xml:space="preserve">62,556*0,30    "0,30 t/m3 betonové konstrukce viz.přílohy PD : C.2.2.3</t>
  </si>
  <si>
    <t>33</t>
  </si>
  <si>
    <t>327361040</t>
  </si>
  <si>
    <t>Výztuž opěrných zdí a valů ze sítí svařovaných</t>
  </si>
  <si>
    <t>716196104</t>
  </si>
  <si>
    <t>https://podminky.urs.cz/item/CS_URS_2022_01/327361040</t>
  </si>
  <si>
    <t xml:space="preserve">62,556*0,0450    "0,045 t/m3 betonové konstrukce viz.přílohy PD : C.2.2.3</t>
  </si>
  <si>
    <t>34</t>
  </si>
  <si>
    <t>327371111X06</t>
  </si>
  <si>
    <t>Příplatek za krystalickou izolaci do železového betonu opěrné zdi</t>
  </si>
  <si>
    <t>-1327935620</t>
  </si>
  <si>
    <t>35</t>
  </si>
  <si>
    <t>327501111</t>
  </si>
  <si>
    <t>Výplň za opěrami a protimrazové klíny z kameniva drceného nebo těženého se zhutněním</t>
  </si>
  <si>
    <t>1566589663</t>
  </si>
  <si>
    <t>https://podminky.urs.cz/item/CS_URS_2022_01/327501111</t>
  </si>
  <si>
    <t xml:space="preserve">Poznámka k souboru cen:_x000d_
1. Cenu nelze použít pro zasypávky nebo klíny provedené z výkopku získaného na stavbě; tyto práce_x000d_
 se oceňují cenami katalogu 800-1 Zemní práce._x000d_
</t>
  </si>
  <si>
    <t>(1,004+17,50+183,60+32,61-0,67)*0,25*0,65</t>
  </si>
  <si>
    <t>36</t>
  </si>
  <si>
    <t>327591111</t>
  </si>
  <si>
    <t>Zřízení výplně a protimrazových klínů za opěrami z jílu včetně zhutnění</t>
  </si>
  <si>
    <t>66270400</t>
  </si>
  <si>
    <t>https://podminky.urs.cz/item/CS_URS_2022_01/327591111</t>
  </si>
  <si>
    <t xml:space="preserve">Poznámka k souboru cen:_x000d_
1. Cenu nelze použít pro výplně nebo klíny provedené z výkopku získaného na stavbě; tyto stavební_x000d_
 práce se oceňují cenami katalogu 800-1 Zemní práce._x000d_
2. V ceně nejsou započteny náklady na dodání jílu; dodání se oceňuje ve specifikaci. Ztratné lze_x000d_
 dohodnout ve výši 2 %._x000d_
</t>
  </si>
  <si>
    <t>(1,004+17,50+183,60+32,61-0,67)*0,80*(0,30+0,45)/2</t>
  </si>
  <si>
    <t>(1,004+17,50+183,60+32,61-0,67)*0,80*(0,55+0,60)/2</t>
  </si>
  <si>
    <t>37</t>
  </si>
  <si>
    <t>581251111X05</t>
  </si>
  <si>
    <t>nepropustná zemina</t>
  </si>
  <si>
    <t>532959540</t>
  </si>
  <si>
    <t>177,873*2,00*1,02</t>
  </si>
  <si>
    <t>38</t>
  </si>
  <si>
    <t>331231344X04</t>
  </si>
  <si>
    <t xml:space="preserve">Zděný sloupek dle stávajícího sloupku z cihel plných lícových dl.210 mm (210x100x65 mm), betonové části na zdivui sloupku a přizdívky jednoduché z cihel lícových ke spodní železobetonové části sloupku dl. 210 mm (210x100x65 mm) tl. 65 mm včetně spárování pevnosti P 60 P 60 na MVC </t>
  </si>
  <si>
    <t>kus</t>
  </si>
  <si>
    <t>90831981</t>
  </si>
  <si>
    <t xml:space="preserve">2     "viz.přílohy PD : C.2.1; C.2.2.2</t>
  </si>
  <si>
    <t>39</t>
  </si>
  <si>
    <t>342241141X03</t>
  </si>
  <si>
    <t>Příčky nebo přizdívky jednoduché z cihel nebo příčkovek pálených na maltu MVC nebo MC lícových, včetně spárování pevnosti P 60 dl. 210 mm (210x100x65 mm) dle vybraného dodavatele cihel o tl. 65 mm plných</t>
  </si>
  <si>
    <t>-1651688670</t>
  </si>
  <si>
    <t xml:space="preserve">Poznámka k souboru cen:_x000d_
1. Dvojité příčky se oceňují jako dvě příčky jednoduché._x000d_
2. Izolační vložky vkládané do mezery dvojitých příček při zdění se oceňují samostatně._x000d_
3. V příčkách tl. 65 a 71 mm jsou započteny i náklady na konstrukční výztuž._x000d_
4. V cenách nejsou započteny případné náklady na:_x000d_
 a) úpravu líce; tyto se oceňují cenami souboru cen 310 90-11 Úprava líce při zdění režného_x000d_
 zdiva._x000d_
 b) spárování; tyto se oceňují cenami souboru cen 61. 63-10 Spárování vnitřních ploch_x000d_
 pohledového zdiva, případně 62. 63-10 Spárování vnějších ploch pohledového zdiva._x000d_
</t>
  </si>
  <si>
    <t>1,45*1,90+17,50*1,90+6,80*1,60*5+6,80*1,50*6+6,80*1,40*3+6,80*1,30*4</t>
  </si>
  <si>
    <t>+6,80*1,20*2+6,80*1,10*(2+1)+6,80*1,00*(1+1)+6,80*0,90*2+8,10*1,20</t>
  </si>
  <si>
    <t>8,10*1,00+8,10*0,90+(8,06-0,67)*0,80</t>
  </si>
  <si>
    <t>0,35*0,22*28</t>
  </si>
  <si>
    <t>13,65*0,10+15,00*0,30+15,00*0,50+15,00*0,30+30,00*0,70+15,00*0,70</t>
  </si>
  <si>
    <t>15,00*0,70+15,00*0,90+15,00*1,00+15,00*1,10+15,00*0,90+2,20*0,90</t>
  </si>
  <si>
    <t>6,80*0,90*2+6,80*1,10+8,10*1,20+8,10*1,00+8,10*0,90+(8,06-0,68)*0,80</t>
  </si>
  <si>
    <t>40</t>
  </si>
  <si>
    <t>342241191X07</t>
  </si>
  <si>
    <t>Penetrace betonové konstrukce před provedením lícového zdiva</t>
  </si>
  <si>
    <t>1117510864</t>
  </si>
  <si>
    <t>Ostatní konstrukce a práce, bourání</t>
  </si>
  <si>
    <t>41</t>
  </si>
  <si>
    <t>931991212</t>
  </si>
  <si>
    <t>Výplň dilatačních spár z lehčených plastů, tl. 30 mm</t>
  </si>
  <si>
    <t>153630973</t>
  </si>
  <si>
    <t>https://podminky.urs.cz/item/CS_URS_2022_01/931991212</t>
  </si>
  <si>
    <t>0,40*0,80*32+0,20*(2,00+1,70*5+1,60*6+1,50*3+1,40*4+1,30*(2+1)+1,20*(2+1))</t>
  </si>
  <si>
    <t>0,20*(1,10*(1+1+1)+1,00*(2+1)+0,90*1)</t>
  </si>
  <si>
    <t>viz.přílohy PD : C.2.2.1 a C.2.2.2</t>
  </si>
  <si>
    <t>42</t>
  </si>
  <si>
    <t>931991311X01</t>
  </si>
  <si>
    <t>Výplň dilatačních spár v lícovém zdivu trvale pružným tmelem</t>
  </si>
  <si>
    <t>541613613</t>
  </si>
  <si>
    <t xml:space="preserve">210,00    "viz.přílohy PD : C.2.2.1 a C.2.2.2</t>
  </si>
  <si>
    <t>43</t>
  </si>
  <si>
    <t>931991312X02</t>
  </si>
  <si>
    <t>Výplň dilatačních spár trvale pružným tmelem tl. 30 mm</t>
  </si>
  <si>
    <t>595633757</t>
  </si>
  <si>
    <t xml:space="preserve">28,30   "viz.přílohy PD : C.2.1; C.2.2.1 a C.2.2.2</t>
  </si>
  <si>
    <t>44</t>
  </si>
  <si>
    <t>931991313X03</t>
  </si>
  <si>
    <t>Výplň dilatačních spár výplňovým spárovým profilem tl. 30 mm</t>
  </si>
  <si>
    <t>1084991296</t>
  </si>
  <si>
    <t xml:space="preserve">28,30   "viz.přílohy PD : C.2.2.1 a C.2.2.2</t>
  </si>
  <si>
    <t>45</t>
  </si>
  <si>
    <t>953961213</t>
  </si>
  <si>
    <t>Kotvy chemické s vyvrtáním otvoru do betonu, železobetonu nebo tvrdého kamene chemická patrona, velikost M 12, hloubka 110 mm</t>
  </si>
  <si>
    <t>107944301</t>
  </si>
  <si>
    <t>https://podminky.urs.cz/item/CS_URS_2022_01/953961213</t>
  </si>
  <si>
    <t xml:space="preserve">Poznámka k souboru cen:_x000d_
1. V cenách 953 96-11 a 953 96-12 jsou započteny i náklady na:_x000d_
 a) rozměření, vrtání a spotřebu vrtáků. Pro velikost M 8 až M 30 jsou započteny náklady na_x000d_
 vrtání příklepovými vrtáky, pro velikost M 33 až M 39 diamantovými korunkami,_x000d_
 b) vyfoukání otvoru, přípravu kotev k uložení do otvorů, vyplnění kotevních otvorů tmelem nebo_x000d_
 chemickou patronou včetně dodávky materiálu._x000d_
2. V cenách 953 96-51.. jsou započteny i náklady na dodání a zasunutí kotevního šroubu do otvoru_x000d_
 vyplněného chemickým tmelem nebo patronou a dotažení matice._x000d_
</t>
  </si>
  <si>
    <t xml:space="preserve">295   "viz.přílohy PD : C.2.2.1</t>
  </si>
  <si>
    <t>46</t>
  </si>
  <si>
    <t>953965115</t>
  </si>
  <si>
    <t>Kotvy chemické s vyvrtáním otvoru kotevní šrouby pro chemické kotvy, velikost M 10, délka 130 mm</t>
  </si>
  <si>
    <t>-585929348</t>
  </si>
  <si>
    <t>https://podminky.urs.cz/item/CS_URS_2022_01/953965115</t>
  </si>
  <si>
    <t>98</t>
  </si>
  <si>
    <t>Demolice a sanace</t>
  </si>
  <si>
    <t>47</t>
  </si>
  <si>
    <t>981511112</t>
  </si>
  <si>
    <t>Demolice konstrukcí objektů postupným rozebíráním zdiva na maltu cementovou z cihel nebo tvárnic</t>
  </si>
  <si>
    <t>248604982</t>
  </si>
  <si>
    <t>https://podminky.urs.cz/item/CS_URS_2022_01/981511112</t>
  </si>
  <si>
    <t xml:space="preserve">Poznámka k souboru cen:_x000d_
1. Ceny jsou stanoveny na měrnou jednotku m3 skutečného objemu konstrukcí._x000d_
2. Skutečný objem konstrukcí se určí součtem objemů obvodových, schodišťových, středních nosných_x000d_
 zdí, schodišť a stropů. Od celkového objemu se neodečítá objem okenních a dveřních otvorů,_x000d_
 parapetních ústupků. Tloušťka stropní konstrukce se určí včetně podlahových konstrukcí a podhledů._x000d_
 Tloušťka klenby se určuje v průměrné tloušťce jako aritmetický průměr tloušťky v patě a ve vrcholu_x000d_
 klenby až k nášlapné ploše podlahové konstrukce, která na ní spočívá. U stropů s viditelnými trámy_x000d_
 se objem trámů jednotlivě připočítává k objemu stropů. Totéž platí pro průvlaky a samostatné trámy._x000d_
 Objem stropů schodiště se započítává objemem daným součinem půdorysné plochy schodiště a tloušťky_x000d_
 patrové podesty._x000d_
</t>
  </si>
  <si>
    <t>1,50*(1,10+0,90)/2*1,80+17,50*(1,80+1,40)/2*0,45+6,75*(1,50+1,30)/2*0,45</t>
  </si>
  <si>
    <t>4,40*(1,40+1,20)/2*0,45+5,00*(1,40+1,20)/2*0,45+6,40*(1,30+1,10)/2*0,45</t>
  </si>
  <si>
    <t>6,40*(1,40+1,10)/2*0,45+4,80*(1,30+1,10)/2*0,45+7,40*(1,40+1,10)/2*0,45</t>
  </si>
  <si>
    <t>7,00*(1,40+1,10)/2*0,45*2+6,50*(1,40+1,10)/2*0,45+7,60*(1,40+1,00)/2*0,45</t>
  </si>
  <si>
    <t>7,00*(1,30+1,00)/2*0,45*2+6,90*(1,30+0,90)/2*0,45+7,00*(1,20+1,00)/2*0,45</t>
  </si>
  <si>
    <t>7,10*(1,30+0,90)/2*0,45+7,00*(1,20+0,90)/2*0,45*3+7,10*(1,20+0,80)/2*0,45</t>
  </si>
  <si>
    <t>7,00*(1,10+0,80)/2*0,45+7,10*(1,10+0,80)/2*0,45+6,90*(1,10+0,70)/2*0,45</t>
  </si>
  <si>
    <t>7,00*(1,00+0,80)/2*0,45+7,10*(0,90+0,80)/2*0,45+3,80*(0,90+0,80)/2*0,45</t>
  </si>
  <si>
    <t>2,40*(0,90+0,80)/2*0,45+9,70*(1,10+1,00)/2*0,45+32,41*(1,20+0,60)/2*0,45</t>
  </si>
  <si>
    <t>0,67*0,23*0,60+0,50*0,50*1,60*2+0,58*0,23*0,60</t>
  </si>
  <si>
    <t>viz.přílohy PD : C.2.1 a C.2.2.2</t>
  </si>
  <si>
    <t>48</t>
  </si>
  <si>
    <t>981511114</t>
  </si>
  <si>
    <t>Demolice konstrukcí objektů postupným rozebíráním konstrukcí ze železobetonu</t>
  </si>
  <si>
    <t>-676195427</t>
  </si>
  <si>
    <t>https://podminky.urs.cz/item/CS_URS_2022_01/981511114</t>
  </si>
  <si>
    <t>(1,50+17,50+183,60+32,61-0,67)*0,10*0,45+0,72*0,73*0,10</t>
  </si>
  <si>
    <t>0,63*0,73*0,10</t>
  </si>
  <si>
    <t>49</t>
  </si>
  <si>
    <t>981511116</t>
  </si>
  <si>
    <t>Demolice konstrukcí objektů postupným rozebíráním konstrukcí z betonu prostého</t>
  </si>
  <si>
    <t>-666631940</t>
  </si>
  <si>
    <t>https://podminky.urs.cz/item/CS_URS_2022_01/981511116</t>
  </si>
  <si>
    <t>(1,10+0,90)/2*1,50*1,00+(17,50+183,60+32,61-0,67)*0,50*1,00+0,80*0,80*1,00*2</t>
  </si>
  <si>
    <t>997</t>
  </si>
  <si>
    <t>Přesun sutě</t>
  </si>
  <si>
    <t>50</t>
  </si>
  <si>
    <t>997006512</t>
  </si>
  <si>
    <t>Vodorovná doprava suti na skládku s naložením na dopravní prostředek a složením přes 100 m do 1 km</t>
  </si>
  <si>
    <t>-547081748</t>
  </si>
  <si>
    <t>https://podminky.urs.cz/item/CS_URS_2022_01/997006512</t>
  </si>
  <si>
    <t xml:space="preserve">Poznámka k souboru cen:_x000d_
1. Pro volbu ceny je rozhodující dopravní vzdálenost těžiště skládky a půdorysné plochy objektu._x000d_
</t>
  </si>
  <si>
    <t>51</t>
  </si>
  <si>
    <t>997006519</t>
  </si>
  <si>
    <t>Vodorovná doprava suti na skládku Příplatek k ceně -6512 za každý další i započatý 1 km</t>
  </si>
  <si>
    <t>-1152996729</t>
  </si>
  <si>
    <t>https://podminky.urs.cz/item/CS_URS_2022_01/997006519</t>
  </si>
  <si>
    <t>529,980*12</t>
  </si>
  <si>
    <t>52</t>
  </si>
  <si>
    <t>997006551</t>
  </si>
  <si>
    <t>Hrubé urovnání suti na skládce bez zhutnění</t>
  </si>
  <si>
    <t>-1586144846</t>
  </si>
  <si>
    <t>https://podminky.urs.cz/item/CS_URS_2022_01/997006551</t>
  </si>
  <si>
    <t xml:space="preserve">Poznámka k souboru cen:_x000d_
1. Cena nezahrnuje náklady na poplatek za skládku; tyto lze ocenit cenami souboru cen 997 01-38_x000d_
 Poplatek za uložení stavebního odpadu na skládku katalogu 801-3 Budovy a haly - bourání konstrukcí._x000d_
</t>
  </si>
  <si>
    <t>53</t>
  </si>
  <si>
    <t>997013861</t>
  </si>
  <si>
    <t>Poplatek za uložení stavebního odpadu na recyklační skládce (skládkovné) z prostého betonu zatříděného do Katalogu odpadů pod kódem 17 01 01</t>
  </si>
  <si>
    <t>1553655027</t>
  </si>
  <si>
    <t>https://podminky.urs.cz/item/CS_URS_2022_01/997013861</t>
  </si>
  <si>
    <t>25,674+262,460</t>
  </si>
  <si>
    <t>54</t>
  </si>
  <si>
    <t>997013863</t>
  </si>
  <si>
    <t>Poplatek za uložení stavebního odpadu na recyklační skládce (skládkovné) cihelného zatříděného do Katalogu odpadů pod kódem 17 01 02</t>
  </si>
  <si>
    <t>1799035110</t>
  </si>
  <si>
    <t>https://podminky.urs.cz/item/CS_URS_2022_01/997013863</t>
  </si>
  <si>
    <t>998</t>
  </si>
  <si>
    <t>Přesun hmot</t>
  </si>
  <si>
    <t>55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</si>
  <si>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</si>
  <si>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</si>
  <si>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-1459434804</t>
  </si>
  <si>
    <t>https://podminky.urs.cz/item/CS_URS_2022_01/998153131</t>
  </si>
  <si>
    <t>PSV</t>
  </si>
  <si>
    <t>Práce a dodávky PSV</t>
  </si>
  <si>
    <t>711</t>
  </si>
  <si>
    <t>Izolace proti vodě, vlhkosti a plynům</t>
  </si>
  <si>
    <t>56</t>
  </si>
  <si>
    <t>711142559</t>
  </si>
  <si>
    <t>Provedení izolace proti zemní vlhkosti pásy přitavením NAIP na ploše svislé S</t>
  </si>
  <si>
    <t>-1143188372</t>
  </si>
  <si>
    <t>https://podminky.urs.cz/item/CS_URS_2022_01/711142559</t>
  </si>
  <si>
    <t xml:space="preserve">Poznámka k souboru cen:_x000d_
1. Izolace plochy jednotlivě do 10 m2 se oceňují skladebně cenou příslušné izolace a cenou 711_x000d_
 19-9097 Příplatek za plochu do 10 m2._x000d_
</t>
  </si>
  <si>
    <t>261,00*0,30*2</t>
  </si>
  <si>
    <t>57</t>
  </si>
  <si>
    <t>62833158</t>
  </si>
  <si>
    <t>pás asfaltový natavitelný oxidovaný tl 4,0mm typu G200 S40 s vložkou ze skleněné tkaniny, s jemnozrnným minerálním posypem</t>
  </si>
  <si>
    <t>1683220540</t>
  </si>
  <si>
    <t>156,60*1,20</t>
  </si>
  <si>
    <t>58</t>
  </si>
  <si>
    <t>711491273</t>
  </si>
  <si>
    <t>Provedení izolace proti zemní vlhkosti nopovou fólií na ploše svislé S z nopové fólie</t>
  </si>
  <si>
    <t>807933062</t>
  </si>
  <si>
    <t>https://podminky.urs.cz/item/CS_URS_2022_01/711491273</t>
  </si>
  <si>
    <t xml:space="preserve">Poznámka k souboru cen:_x000d_
1. Cenami -9095 až -9097 lze oceňovat jen tehdy, nepřesáhne-li součet souvislé plochy vodorovné a_x000d_
 svislé izolační vrstvy 10 m2._x000d_
2. Cenou -1175 lze oceňovat i připevnění izolace na ploše svislé._x000d_
3. Cenami -1171 až -1273 lze oceňovat i izolace proti zemní vlhkosti._x000d_
4. V ceně -1177 jsou započteny i náklady na navrtání, osazení hmoždinek a zatmelení._x000d_
</t>
  </si>
  <si>
    <t>261,00*1,00</t>
  </si>
  <si>
    <t>59</t>
  </si>
  <si>
    <t>28323022</t>
  </si>
  <si>
    <t>fólie profilovaná (nopová) drenážní HDPE s výškou nopů 8mm – nopy hvězdicového tvaru</t>
  </si>
  <si>
    <t>1911829408</t>
  </si>
  <si>
    <t>261,000*1,15</t>
  </si>
  <si>
    <t>60</t>
  </si>
  <si>
    <t>998711101</t>
  </si>
  <si>
    <t>Přesun hmot pro izolace proti vodě, vlhkosti a plynům stanovený z hmotnosti přesunovaného materiálu vodorovná dopravní vzdálenost do 50 m v objektech výšky do 6 m</t>
  </si>
  <si>
    <t>-297050785</t>
  </si>
  <si>
    <t>https://podminky.urs.cz/item/CS_URS_2022_01/998711101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</si>
  <si>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-1181 pro přesun prováděný bez použití mechanizace, tj. za ztížených podmínek,_x000d_
 lze použít pouze pro hmotnost materiálu, která se tímto způsobem skutečně přemísťuje._x000d_
</t>
  </si>
  <si>
    <t>767</t>
  </si>
  <si>
    <t>Konstrukce zámečnické</t>
  </si>
  <si>
    <t>61</t>
  </si>
  <si>
    <t>767995113</t>
  </si>
  <si>
    <t>Montáž ostatních atypických zámečnických konstrukcí hmotnosti přes 10 do 20 kg</t>
  </si>
  <si>
    <t>kg</t>
  </si>
  <si>
    <t>-1734046301</t>
  </si>
  <si>
    <t>https://podminky.urs.cz/item/CS_URS_2022_01/767995113</t>
  </si>
  <si>
    <t xml:space="preserve">Poznámka k souboru cen:_x000d_
1. Určení cen se řídí hmotností jednotlivě montovaného dílu konstrukce._x000d_
</t>
  </si>
  <si>
    <t xml:space="preserve">721,20        "viz.přílohy PD : C.2.1; C.2.2.1 a C.2.2.2</t>
  </si>
  <si>
    <t>62</t>
  </si>
  <si>
    <t>553990001X01</t>
  </si>
  <si>
    <t>Zakládací profil L 80x80x4 mm pozinkovaný</t>
  </si>
  <si>
    <t>1883129460</t>
  </si>
  <si>
    <t>63</t>
  </si>
  <si>
    <t>998767101</t>
  </si>
  <si>
    <t>Přesun hmot pro zámečnické konstrukce stanovený z hmotnosti přesunovaného materiálu vodorovná dopravní vzdálenost do 50 m v objektech výšky do 6 m</t>
  </si>
  <si>
    <t>-1396097579</t>
  </si>
  <si>
    <t>https://podminky.urs.cz/item/CS_URS_2022_01/998767101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</si>
  <si>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-7181 pro přesun prováděný bez použití mechanizace, tj. za ztížených podmínek,_x000d_
 lze použít pouze pro hmotnost materiálu, která se tímto způsobem skutečně přemísťuje._x000d_
</t>
  </si>
  <si>
    <t>783</t>
  </si>
  <si>
    <t>Dokončovací práce - nátěry</t>
  </si>
  <si>
    <t>64</t>
  </si>
  <si>
    <t>783314101</t>
  </si>
  <si>
    <t>Základní nátěr zámečnických konstrukcí jednonásobný syntetický</t>
  </si>
  <si>
    <t>182422126</t>
  </si>
  <si>
    <t>https://podminky.urs.cz/item/CS_URS_2022_01/783314101</t>
  </si>
  <si>
    <t xml:space="preserve">45,94        "viz.přílohy PD : C.2.1; C.2.2.1 a C.2.2.2</t>
  </si>
  <si>
    <t>65</t>
  </si>
  <si>
    <t>783315101</t>
  </si>
  <si>
    <t>Mezinátěr zámečnických konstrukcí jednonásobný syntetický standardní</t>
  </si>
  <si>
    <t>-1102075738</t>
  </si>
  <si>
    <t>https://podminky.urs.cz/item/CS_URS_2022_01/783315101</t>
  </si>
  <si>
    <t>66</t>
  </si>
  <si>
    <t>783317101</t>
  </si>
  <si>
    <t>Krycí nátěr (email) zámečnických konstrukcí jednonásobný syntetický standardní</t>
  </si>
  <si>
    <t>-31794583</t>
  </si>
  <si>
    <t>https://podminky.urs.cz/item/CS_URS_2022_01/783317101</t>
  </si>
  <si>
    <t>VON - Vedlejší a ostatní náklady</t>
  </si>
  <si>
    <t>VON - Vedlejší a ostaní náklady</t>
  </si>
  <si>
    <t xml:space="preserve">    O02 - Ostatní náklady</t>
  </si>
  <si>
    <t xml:space="preserve">    0 - Vedlejší rozpočtové náklady</t>
  </si>
  <si>
    <t>Vedlejší a ostaní náklady</t>
  </si>
  <si>
    <t>O02</t>
  </si>
  <si>
    <t>Ostatní náklady</t>
  </si>
  <si>
    <t>0330020X1</t>
  </si>
  <si>
    <t>Inženýrské sítě stávající, vytyčení sítí, staveniště náklady na seznámení se s rozmístěním a trasou stávajících známých inženýrských sítí na staveništi a přilehlých pozemcích dotčených prováděním díla, jejich ochrana tak, aby v průběhu provádění díla nedošlo k jejich poškození včetně zpětného protokolárního předání jejich správcům</t>
  </si>
  <si>
    <t>1024</t>
  </si>
  <si>
    <t>-1335446312</t>
  </si>
  <si>
    <t>0132540X3</t>
  </si>
  <si>
    <t>Geodetické zaměření skutečného provedení díla provedené a ověřené oprávněným zeměměřičským inženýrem podle zákona 200/1994 Sb., o zeměměřictví a o změně a doplnění některých zákonů souvisejících s jeho zavedením předáné objednateli třikrát v grafické a jedenkrát v digitální podobě</t>
  </si>
  <si>
    <t>573745193</t>
  </si>
  <si>
    <t>013254X00</t>
  </si>
  <si>
    <t>Dokumentace skutečného provedení stavby vypracována ve třech vyhotoveních v grafické (tištěné) podobě a jednou v digitální podobě ve formátu pdf a dwg mimo projektové dokumentace skutečného provedení stavby uvedené v položkách jednotlivých rozpočtů</t>
  </si>
  <si>
    <t>1484380783</t>
  </si>
  <si>
    <t>043103X11</t>
  </si>
  <si>
    <t>Zkoušky, atesty a revize náklady na zajištění všech nezbytných zkoušek, atestů a revizí podle platných právních předpisů, kterými bude prokázáno dosažení předepsané kvality a předepsaných technických parametrů díla mimo zkoušek, atestů a revizí uvedených v položkách jednotlivých rozpočtů</t>
  </si>
  <si>
    <t>-1197626038</t>
  </si>
  <si>
    <t>043194X12</t>
  </si>
  <si>
    <t>Fotodokumentace prováděného díla průběžná dokladující realizace a průběh díla minimálně 1x denně v případě provádění prácí zejména dokumentující části stavby a konstrukce před jejich zakrytím předána v 1 digitálním vyhotovení</t>
  </si>
  <si>
    <t>1349377798</t>
  </si>
  <si>
    <t>045002X00</t>
  </si>
  <si>
    <t>Koordinační a kompletační činnost náklady na zajištění oznámení zahájení stavebních prací v souladu s pravomocnými rozhodnutími a vyjádřeními například správců sítí, zajištění koordinační činnosti poddodavatelů zhotovitele, zajištění a provedení všech nezbytných opatření organizačního a stavebně technologického charakteru k řádnému provedení předmětu díla</t>
  </si>
  <si>
    <t>-1579861327</t>
  </si>
  <si>
    <t>Vedlejší rozpočtové náklady</t>
  </si>
  <si>
    <t>031103X00</t>
  </si>
  <si>
    <t>Vybudování, provoz, údržba a odstranění zařízení staveniště_x000d_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a terenu do původního stavu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osob. Náklady na vybavení objektů zařízení staveniště a odstranění objektů zařízení staveniště včetně odvozu. Náklady na vhodné zabezpečení staveniště</t>
  </si>
  <si>
    <t>1066976089</t>
  </si>
  <si>
    <t>0700010X1</t>
  </si>
  <si>
    <t>Provozní a územní vlivy</t>
  </si>
  <si>
    <t>-1509729118</t>
  </si>
  <si>
    <t>0800011X1</t>
  </si>
  <si>
    <t xml:space="preserve">Dopravně inženýrské opatření a dočasná dopravní zařízení </t>
  </si>
  <si>
    <t>-496975580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</si>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</sst>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1101" TargetMode="External" /><Relationship Id="rId2" Type="http://schemas.openxmlformats.org/officeDocument/2006/relationships/hyperlink" Target="https://podminky.urs.cz/item/CS_URS_2022_01/132151255" TargetMode="External" /><Relationship Id="rId3" Type="http://schemas.openxmlformats.org/officeDocument/2006/relationships/hyperlink" Target="https://podminky.urs.cz/item/CS_URS_2022_01/132251255" TargetMode="External" /><Relationship Id="rId4" Type="http://schemas.openxmlformats.org/officeDocument/2006/relationships/hyperlink" Target="https://podminky.urs.cz/item/CS_URS_2022_01/162301501" TargetMode="External" /><Relationship Id="rId5" Type="http://schemas.openxmlformats.org/officeDocument/2006/relationships/hyperlink" Target="https://podminky.urs.cz/item/CS_URS_2022_01/162351103" TargetMode="External" /><Relationship Id="rId6" Type="http://schemas.openxmlformats.org/officeDocument/2006/relationships/hyperlink" Target="https://podminky.urs.cz/item/CS_URS_2022_01/162751117" TargetMode="External" /><Relationship Id="rId7" Type="http://schemas.openxmlformats.org/officeDocument/2006/relationships/hyperlink" Target="https://podminky.urs.cz/item/CS_URS_2022_01/162751119" TargetMode="External" /><Relationship Id="rId8" Type="http://schemas.openxmlformats.org/officeDocument/2006/relationships/hyperlink" Target="https://podminky.urs.cz/item/CS_URS_2022_01/167151101" TargetMode="External" /><Relationship Id="rId9" Type="http://schemas.openxmlformats.org/officeDocument/2006/relationships/hyperlink" Target="https://podminky.urs.cz/item/CS_URS_2022_01/171201231" TargetMode="External" /><Relationship Id="rId10" Type="http://schemas.openxmlformats.org/officeDocument/2006/relationships/hyperlink" Target="https://podminky.urs.cz/item/CS_URS_2022_01/171251201" TargetMode="External" /><Relationship Id="rId11" Type="http://schemas.openxmlformats.org/officeDocument/2006/relationships/hyperlink" Target="https://podminky.urs.cz/item/CS_URS_2022_01/174151101" TargetMode="External" /><Relationship Id="rId12" Type="http://schemas.openxmlformats.org/officeDocument/2006/relationships/hyperlink" Target="https://podminky.urs.cz/item/CS_URS_2022_01/212312111" TargetMode="External" /><Relationship Id="rId13" Type="http://schemas.openxmlformats.org/officeDocument/2006/relationships/hyperlink" Target="https://podminky.urs.cz/item/CS_URS_2022_01/212755214" TargetMode="External" /><Relationship Id="rId14" Type="http://schemas.openxmlformats.org/officeDocument/2006/relationships/hyperlink" Target="https://podminky.urs.cz/item/CS_URS_2022_01/274313611" TargetMode="External" /><Relationship Id="rId15" Type="http://schemas.openxmlformats.org/officeDocument/2006/relationships/hyperlink" Target="https://podminky.urs.cz/item/CS_URS_2022_01/274351121" TargetMode="External" /><Relationship Id="rId16" Type="http://schemas.openxmlformats.org/officeDocument/2006/relationships/hyperlink" Target="https://podminky.urs.cz/item/CS_URS_2022_01/274351122" TargetMode="External" /><Relationship Id="rId17" Type="http://schemas.openxmlformats.org/officeDocument/2006/relationships/hyperlink" Target="https://podminky.urs.cz/item/CS_URS_2022_01/274352241" TargetMode="External" /><Relationship Id="rId18" Type="http://schemas.openxmlformats.org/officeDocument/2006/relationships/hyperlink" Target="https://podminky.urs.cz/item/CS_URS_2022_01/274352242" TargetMode="External" /><Relationship Id="rId19" Type="http://schemas.openxmlformats.org/officeDocument/2006/relationships/hyperlink" Target="https://podminky.urs.cz/item/CS_URS_2022_01/317353111" TargetMode="External" /><Relationship Id="rId20" Type="http://schemas.openxmlformats.org/officeDocument/2006/relationships/hyperlink" Target="https://podminky.urs.cz/item/CS_URS_2022_01/317353112" TargetMode="External" /><Relationship Id="rId21" Type="http://schemas.openxmlformats.org/officeDocument/2006/relationships/hyperlink" Target="https://podminky.urs.cz/item/CS_URS_2022_01/317361016" TargetMode="External" /><Relationship Id="rId22" Type="http://schemas.openxmlformats.org/officeDocument/2006/relationships/hyperlink" Target="https://podminky.urs.cz/item/CS_URS_2022_01/327324128" TargetMode="External" /><Relationship Id="rId23" Type="http://schemas.openxmlformats.org/officeDocument/2006/relationships/hyperlink" Target="https://podminky.urs.cz/item/CS_URS_2022_01/327351211" TargetMode="External" /><Relationship Id="rId24" Type="http://schemas.openxmlformats.org/officeDocument/2006/relationships/hyperlink" Target="https://podminky.urs.cz/item/CS_URS_2022_01/327351219" TargetMode="External" /><Relationship Id="rId25" Type="http://schemas.openxmlformats.org/officeDocument/2006/relationships/hyperlink" Target="https://podminky.urs.cz/item/CS_URS_2022_01/327351221" TargetMode="External" /><Relationship Id="rId26" Type="http://schemas.openxmlformats.org/officeDocument/2006/relationships/hyperlink" Target="https://podminky.urs.cz/item/CS_URS_2022_01/327361006" TargetMode="External" /><Relationship Id="rId27" Type="http://schemas.openxmlformats.org/officeDocument/2006/relationships/hyperlink" Target="https://podminky.urs.cz/item/CS_URS_2022_01/327361040" TargetMode="External" /><Relationship Id="rId28" Type="http://schemas.openxmlformats.org/officeDocument/2006/relationships/hyperlink" Target="https://podminky.urs.cz/item/CS_URS_2022_01/327501111" TargetMode="External" /><Relationship Id="rId29" Type="http://schemas.openxmlformats.org/officeDocument/2006/relationships/hyperlink" Target="https://podminky.urs.cz/item/CS_URS_2022_01/327591111" TargetMode="External" /><Relationship Id="rId30" Type="http://schemas.openxmlformats.org/officeDocument/2006/relationships/hyperlink" Target="https://podminky.urs.cz/item/CS_URS_2022_01/931991212" TargetMode="External" /><Relationship Id="rId31" Type="http://schemas.openxmlformats.org/officeDocument/2006/relationships/hyperlink" Target="https://podminky.urs.cz/item/CS_URS_2022_01/953961213" TargetMode="External" /><Relationship Id="rId32" Type="http://schemas.openxmlformats.org/officeDocument/2006/relationships/hyperlink" Target="https://podminky.urs.cz/item/CS_URS_2022_01/953965115" TargetMode="External" /><Relationship Id="rId33" Type="http://schemas.openxmlformats.org/officeDocument/2006/relationships/hyperlink" Target="https://podminky.urs.cz/item/CS_URS_2022_01/981511112" TargetMode="External" /><Relationship Id="rId34" Type="http://schemas.openxmlformats.org/officeDocument/2006/relationships/hyperlink" Target="https://podminky.urs.cz/item/CS_URS_2022_01/981511114" TargetMode="External" /><Relationship Id="rId35" Type="http://schemas.openxmlformats.org/officeDocument/2006/relationships/hyperlink" Target="https://podminky.urs.cz/item/CS_URS_2022_01/981511116" TargetMode="External" /><Relationship Id="rId36" Type="http://schemas.openxmlformats.org/officeDocument/2006/relationships/hyperlink" Target="https://podminky.urs.cz/item/CS_URS_2022_01/997006512" TargetMode="External" /><Relationship Id="rId37" Type="http://schemas.openxmlformats.org/officeDocument/2006/relationships/hyperlink" Target="https://podminky.urs.cz/item/CS_URS_2022_01/997006519" TargetMode="External" /><Relationship Id="rId38" Type="http://schemas.openxmlformats.org/officeDocument/2006/relationships/hyperlink" Target="https://podminky.urs.cz/item/CS_URS_2022_01/997006551" TargetMode="External" /><Relationship Id="rId39" Type="http://schemas.openxmlformats.org/officeDocument/2006/relationships/hyperlink" Target="https://podminky.urs.cz/item/CS_URS_2022_01/997013861" TargetMode="External" /><Relationship Id="rId40" Type="http://schemas.openxmlformats.org/officeDocument/2006/relationships/hyperlink" Target="https://podminky.urs.cz/item/CS_URS_2022_01/997013863" TargetMode="External" /><Relationship Id="rId41" Type="http://schemas.openxmlformats.org/officeDocument/2006/relationships/hyperlink" Target="https://podminky.urs.cz/item/CS_URS_2022_01/998153131" TargetMode="External" /><Relationship Id="rId42" Type="http://schemas.openxmlformats.org/officeDocument/2006/relationships/hyperlink" Target="https://podminky.urs.cz/item/CS_URS_2022_01/711142559" TargetMode="External" /><Relationship Id="rId43" Type="http://schemas.openxmlformats.org/officeDocument/2006/relationships/hyperlink" Target="https://podminky.urs.cz/item/CS_URS_2022_01/711491273" TargetMode="External" /><Relationship Id="rId44" Type="http://schemas.openxmlformats.org/officeDocument/2006/relationships/hyperlink" Target="https://podminky.urs.cz/item/CS_URS_2022_01/998711101" TargetMode="External" /><Relationship Id="rId45" Type="http://schemas.openxmlformats.org/officeDocument/2006/relationships/hyperlink" Target="https://podminky.urs.cz/item/CS_URS_2022_01/767995113" TargetMode="External" /><Relationship Id="rId46" Type="http://schemas.openxmlformats.org/officeDocument/2006/relationships/hyperlink" Target="https://podminky.urs.cz/item/CS_URS_2022_01/998767101" TargetMode="External" /><Relationship Id="rId47" Type="http://schemas.openxmlformats.org/officeDocument/2006/relationships/hyperlink" Target="https://podminky.urs.cz/item/CS_URS_2022_01/783314101" TargetMode="External" /><Relationship Id="rId48" Type="http://schemas.openxmlformats.org/officeDocument/2006/relationships/hyperlink" Target="https://podminky.urs.cz/item/CS_URS_2022_01/783315101" TargetMode="External" /><Relationship Id="rId49" Type="http://schemas.openxmlformats.org/officeDocument/2006/relationships/hyperlink" Target="https://podminky.urs.cz/item/CS_URS_2022_01/783317101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18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22</v>
      </c>
    </row>
    <row r="8" s="1" customFormat="1" ht="12" customHeight="1">
      <c r="B8" s="23"/>
      <c r="C8" s="24"/>
      <c r="D8" s="34" t="s">
        <v>23</v>
      </c>
      <c r="E8" s="24"/>
      <c r="F8" s="24"/>
      <c r="G8" s="24"/>
      <c r="H8" s="24"/>
      <c r="I8" s="24"/>
      <c r="J8" s="24"/>
      <c r="K8" s="29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25</v>
      </c>
      <c r="AL8" s="24"/>
      <c r="AM8" s="24"/>
      <c r="AN8" s="35" t="s">
        <v>26</v>
      </c>
      <c r="AO8" s="24"/>
      <c r="AP8" s="24"/>
      <c r="AQ8" s="24"/>
      <c r="AR8" s="22"/>
      <c r="BE8" s="33"/>
      <c r="BS8" s="19" t="s">
        <v>27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28</v>
      </c>
    </row>
    <row r="10" s="1" customFormat="1" ht="12" customHeight="1">
      <c r="B10" s="23"/>
      <c r="C10" s="24"/>
      <c r="D10" s="34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30</v>
      </c>
      <c r="AL10" s="24"/>
      <c r="AM10" s="24"/>
      <c r="AN10" s="29" t="s">
        <v>20</v>
      </c>
      <c r="AO10" s="24"/>
      <c r="AP10" s="24"/>
      <c r="AQ10" s="24"/>
      <c r="AR10" s="22"/>
      <c r="BE10" s="33"/>
      <c r="BS10" s="19" t="s">
        <v>18</v>
      </c>
    </row>
    <row r="11" s="1" customFormat="1" ht="18.48" customHeight="1">
      <c r="B11" s="23"/>
      <c r="C11" s="24"/>
      <c r="D11" s="24"/>
      <c r="E11" s="29" t="s">
        <v>31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32</v>
      </c>
      <c r="AL11" s="24"/>
      <c r="AM11" s="24"/>
      <c r="AN11" s="29" t="s">
        <v>20</v>
      </c>
      <c r="AO11" s="24"/>
      <c r="AP11" s="24"/>
      <c r="AQ11" s="24"/>
      <c r="AR11" s="22"/>
      <c r="BE11" s="33"/>
      <c r="BS11" s="19" t="s">
        <v>18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18</v>
      </c>
    </row>
    <row r="13" s="1" customFormat="1" ht="12" customHeight="1">
      <c r="B13" s="23"/>
      <c r="C13" s="24"/>
      <c r="D13" s="34" t="s">
        <v>33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30</v>
      </c>
      <c r="AL13" s="24"/>
      <c r="AM13" s="24"/>
      <c r="AN13" s="36" t="s">
        <v>34</v>
      </c>
      <c r="AO13" s="24"/>
      <c r="AP13" s="24"/>
      <c r="AQ13" s="24"/>
      <c r="AR13" s="22"/>
      <c r="BE13" s="33"/>
      <c r="BS13" s="19" t="s">
        <v>18</v>
      </c>
    </row>
    <row r="14">
      <c r="B14" s="23"/>
      <c r="C14" s="24"/>
      <c r="D14" s="24"/>
      <c r="E14" s="36" t="s">
        <v>34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32</v>
      </c>
      <c r="AL14" s="24"/>
      <c r="AM14" s="24"/>
      <c r="AN14" s="36" t="s">
        <v>34</v>
      </c>
      <c r="AO14" s="24"/>
      <c r="AP14" s="24"/>
      <c r="AQ14" s="24"/>
      <c r="AR14" s="22"/>
      <c r="BE14" s="33"/>
      <c r="BS14" s="19" t="s">
        <v>18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35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30</v>
      </c>
      <c r="AL16" s="24"/>
      <c r="AM16" s="24"/>
      <c r="AN16" s="29" t="s">
        <v>20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32</v>
      </c>
      <c r="AL17" s="24"/>
      <c r="AM17" s="24"/>
      <c r="AN17" s="29" t="s">
        <v>20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30</v>
      </c>
      <c r="AL19" s="24"/>
      <c r="AM19" s="24"/>
      <c r="AN19" s="29" t="s">
        <v>20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32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00274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komunikace Riegrova ulice II.etapa a Žižkova ulice Kostelec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23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Kostelec nad Orlicí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25</v>
      </c>
      <c r="AJ47" s="42"/>
      <c r="AK47" s="42"/>
      <c r="AL47" s="42"/>
      <c r="AM47" s="74" t="str">
        <f>IF(AN8= "","",AN8)</f>
        <v>19. 9. 2018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29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Kostelec nad Orlicí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35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33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20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'IO 201 - Zárubní zeď'!J30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'IO 201 - Zárubní zeď'!P91</f>
        <v>0</v>
      </c>
      <c r="AV55" s="122">
        <f>'IO 201 - Zárubní zeď'!J33</f>
        <v>0</v>
      </c>
      <c r="AW55" s="122">
        <f>'IO 201 - Zárubní zeď'!J34</f>
        <v>0</v>
      </c>
      <c r="AX55" s="122">
        <f>'IO 201 - Zárubní zeď'!J35</f>
        <v>0</v>
      </c>
      <c r="AY55" s="122">
        <f>'IO 201 - Zárubní zeď'!J36</f>
        <v>0</v>
      </c>
      <c r="AZ55" s="122">
        <f>'IO 201 - Zárubní zeď'!F33</f>
        <v>0</v>
      </c>
      <c r="BA55" s="122">
        <f>'IO 201 - Zárubní zeď'!F34</f>
        <v>0</v>
      </c>
      <c r="BB55" s="122">
        <f>'IO 201 - Zárubní zeď'!F35</f>
        <v>0</v>
      </c>
      <c r="BC55" s="122">
        <f>'IO 201 - Zárubní zeď'!F36</f>
        <v>0</v>
      </c>
      <c r="BD55" s="124">
        <f>'IO 201 - Zárubní zeď'!F37</f>
        <v>0</v>
      </c>
      <c r="BE55" s="7"/>
      <c r="BT55" s="125" t="s">
        <v>22</v>
      </c>
      <c r="BV55" s="125" t="s">
        <v>77</v>
      </c>
      <c r="BW55" s="125" t="s">
        <v>83</v>
      </c>
      <c r="BX55" s="125" t="s">
        <v>5</v>
      </c>
      <c r="CL55" s="125" t="s">
        <v>84</v>
      </c>
      <c r="CM55" s="125" t="s">
        <v>85</v>
      </c>
    </row>
    <row r="56" s="7" customFormat="1" ht="16.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86</v>
      </c>
      <c r="AR56" s="120"/>
      <c r="AS56" s="126">
        <v>0</v>
      </c>
      <c r="AT56" s="127">
        <f>ROUND(SUM(AV56:AW56),2)</f>
        <v>0</v>
      </c>
      <c r="AU56" s="128">
        <f>'VON - Vedlejší a ostatní ...'!P82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22</v>
      </c>
      <c r="BV56" s="125" t="s">
        <v>77</v>
      </c>
      <c r="BW56" s="125" t="s">
        <v>88</v>
      </c>
      <c r="BX56" s="125" t="s">
        <v>5</v>
      </c>
      <c r="CL56" s="125" t="s">
        <v>84</v>
      </c>
      <c r="CM56" s="125" t="s">
        <v>85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nMts35EfF+bEptWe/PAYP99jIgqWgj1nHZZd7BWTOmk8Q7ziSrVRjSYJ5RsmKb4TUoT7YM+oe9kn8EO9c+jfDQ==" hashValue="Kh1mP21i2mRVdwmFkAIJLO4P1jDac+Ehqs0h6+IT6YNIT3LXP8BRDoNs2IORz1I+NmT0SjEB2Lx2J8alzgaDl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IO 201 - Zárubní zeď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komunikace Riegrova ulice II.etapa a Žižkova ulice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84</v>
      </c>
      <c r="G11" s="40"/>
      <c r="H11" s="40"/>
      <c r="I11" s="134" t="s">
        <v>21</v>
      </c>
      <c r="J11" s="138" t="s">
        <v>20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23</v>
      </c>
      <c r="E12" s="40"/>
      <c r="F12" s="138" t="s">
        <v>24</v>
      </c>
      <c r="G12" s="40"/>
      <c r="H12" s="40"/>
      <c r="I12" s="134" t="s">
        <v>25</v>
      </c>
      <c r="J12" s="139" t="str">
        <f>'Rekapitulace stavby'!AN8</f>
        <v>19. 9. 2018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29</v>
      </c>
      <c r="E14" s="40"/>
      <c r="F14" s="40"/>
      <c r="G14" s="40"/>
      <c r="H14" s="40"/>
      <c r="I14" s="134" t="s">
        <v>30</v>
      </c>
      <c r="J14" s="138" t="s">
        <v>20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20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33</v>
      </c>
      <c r="E17" s="40"/>
      <c r="F17" s="40"/>
      <c r="G17" s="40"/>
      <c r="H17" s="40"/>
      <c r="I17" s="134" t="s">
        <v>30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32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35</v>
      </c>
      <c r="E20" s="40"/>
      <c r="F20" s="40"/>
      <c r="G20" s="40"/>
      <c r="H20" s="40"/>
      <c r="I20" s="134" t="s">
        <v>30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32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30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32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ROUND((SUM(BE91:BE378)),  2)</f>
        <v>0</v>
      </c>
      <c r="G33" s="40"/>
      <c r="H33" s="40"/>
      <c r="I33" s="150">
        <v>0.20999999999999999</v>
      </c>
      <c r="J33" s="149">
        <f>ROUND(((SUM(BE91:BE378))*I33),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ROUND((SUM(BF91:BF378)),  2)</f>
        <v>0</v>
      </c>
      <c r="G34" s="40"/>
      <c r="H34" s="40"/>
      <c r="I34" s="150">
        <v>0.14999999999999999</v>
      </c>
      <c r="J34" s="149">
        <f>ROUND(((SUM(BF91:BF378))*I34),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ROUND((SUM(BG91:BG378)),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ROUND((SUM(BH91:BH378)),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ROUND((SUM(BI91:BI378)),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komunikace Riegrova ulice II.etapa a Žižkova ulice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IO 201 - Zárubní zeď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23</v>
      </c>
      <c r="D52" s="42"/>
      <c r="E52" s="42"/>
      <c r="F52" s="29" t="str">
        <f>F12</f>
        <v>Kostelec nad Orlicí</v>
      </c>
      <c r="G52" s="42"/>
      <c r="H52" s="42"/>
      <c r="I52" s="34" t="s">
        <v>25</v>
      </c>
      <c r="J52" s="74" t="str">
        <f>IF(J12="","",J12)</f>
        <v>19. 9. 2018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29</v>
      </c>
      <c r="D54" s="42"/>
      <c r="E54" s="42"/>
      <c r="F54" s="29" t="str">
        <f>E15</f>
        <v>Město Kostelec nad Orlicí</v>
      </c>
      <c r="G54" s="42"/>
      <c r="H54" s="42"/>
      <c r="I54" s="34" t="s">
        <v>35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33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J149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J277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J297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J326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J342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104</v>
      </c>
      <c r="E68" s="170"/>
      <c r="F68" s="170"/>
      <c r="G68" s="170"/>
      <c r="H68" s="170"/>
      <c r="I68" s="170"/>
      <c r="J68" s="171">
        <f>J345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J346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106</v>
      </c>
      <c r="E70" s="176"/>
      <c r="F70" s="176"/>
      <c r="G70" s="176"/>
      <c r="H70" s="176"/>
      <c r="I70" s="176"/>
      <c r="J70" s="177">
        <f>J362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107</v>
      </c>
      <c r="E71" s="176"/>
      <c r="F71" s="176"/>
      <c r="G71" s="176"/>
      <c r="H71" s="176"/>
      <c r="I71" s="176"/>
      <c r="J71" s="177">
        <f>J371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108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Rekonstrukce komunikace Riegrova ulice II.etapa a Žižkova ulice Kostelec nad Orlicí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IO 201 - Zárubní zeď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23</v>
      </c>
      <c r="D85" s="42"/>
      <c r="E85" s="42"/>
      <c r="F85" s="29" t="str">
        <f>F12</f>
        <v>Kostelec nad Orlicí</v>
      </c>
      <c r="G85" s="42"/>
      <c r="H85" s="42"/>
      <c r="I85" s="34" t="s">
        <v>25</v>
      </c>
      <c r="J85" s="74" t="str">
        <f>IF(J12="","",J12)</f>
        <v>19. 9. 2018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E15</f>
        <v>Město Kostelec nad Orlicí</v>
      </c>
      <c r="G87" s="42"/>
      <c r="H87" s="42"/>
      <c r="I87" s="34" t="s">
        <v>35</v>
      </c>
      <c r="J87" s="38" t="str">
        <f>E21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33</v>
      </c>
      <c r="D88" s="42"/>
      <c r="E88" s="42"/>
      <c r="F88" s="29" t="str">
        <f>IF(E18="","",E18)</f>
        <v>Vyplň údaj</v>
      </c>
      <c r="G88" s="42"/>
      <c r="H88" s="42"/>
      <c r="I88" s="34" t="s">
        <v>38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109</v>
      </c>
      <c r="D90" s="182" t="s">
        <v>60</v>
      </c>
      <c r="E90" s="182" t="s">
        <v>56</v>
      </c>
      <c r="F90" s="182" t="s">
        <v>57</v>
      </c>
      <c r="G90" s="182" t="s">
        <v>110</v>
      </c>
      <c r="H90" s="182" t="s">
        <v>111</v>
      </c>
      <c r="I90" s="182" t="s">
        <v>112</v>
      </c>
      <c r="J90" s="182" t="s">
        <v>94</v>
      </c>
      <c r="K90" s="183" t="s">
        <v>113</v>
      </c>
      <c r="L90" s="184"/>
      <c r="M90" s="94" t="s">
        <v>20</v>
      </c>
      <c r="N90" s="95" t="s">
        <v>45</v>
      </c>
      <c r="O90" s="95" t="s">
        <v>114</v>
      </c>
      <c r="P90" s="95" t="s">
        <v>115</v>
      </c>
      <c r="Q90" s="95" t="s">
        <v>116</v>
      </c>
      <c r="R90" s="95" t="s">
        <v>117</v>
      </c>
      <c r="S90" s="95" t="s">
        <v>118</v>
      </c>
      <c r="T90" s="96" t="s">
        <v>119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120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P92+P345</f>
        <v>0</v>
      </c>
      <c r="Q91" s="98"/>
      <c r="R91" s="187">
        <f>R92+R345</f>
        <v>797.91970231999994</v>
      </c>
      <c r="S91" s="98"/>
      <c r="T91" s="188">
        <f>T92+T345</f>
        <v>529.980458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95</v>
      </c>
      <c r="BK91" s="189">
        <f>BK92+BK345</f>
        <v>0</v>
      </c>
    </row>
    <row r="92" s="12" customFormat="1" ht="25.92" customHeight="1">
      <c r="A92" s="12"/>
      <c r="B92" s="190"/>
      <c r="C92" s="191"/>
      <c r="D92" s="192" t="s">
        <v>74</v>
      </c>
      <c r="E92" s="193" t="s">
        <v>121</v>
      </c>
      <c r="F92" s="193" t="s">
        <v>122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P93+P149+P184+P277+P297+P326+P342</f>
        <v>0</v>
      </c>
      <c r="Q92" s="198"/>
      <c r="R92" s="199">
        <f>R93+R149+R184+R277+R297+R326+R342</f>
        <v>796.06897812</v>
      </c>
      <c r="S92" s="198"/>
      <c r="T92" s="200">
        <f>T93+T149+T184+T277+T297+T326+T342</f>
        <v>529.980458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22</v>
      </c>
      <c r="AT92" s="202" t="s">
        <v>74</v>
      </c>
      <c r="AU92" s="202" t="s">
        <v>75</v>
      </c>
      <c r="AY92" s="201" t="s">
        <v>123</v>
      </c>
      <c r="BK92" s="203">
        <f>BK93+BK149+BK184+BK277+BK297+BK326+BK342</f>
        <v>0</v>
      </c>
    </row>
    <row r="93" s="12" customFormat="1" ht="22.8" customHeight="1">
      <c r="A93" s="12"/>
      <c r="B93" s="190"/>
      <c r="C93" s="191"/>
      <c r="D93" s="192" t="s">
        <v>74</v>
      </c>
      <c r="E93" s="204" t="s">
        <v>22</v>
      </c>
      <c r="F93" s="204" t="s">
        <v>124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SUM(P94:P148)</f>
        <v>0</v>
      </c>
      <c r="Q93" s="198"/>
      <c r="R93" s="199">
        <f>SUM(R94:R148)</f>
        <v>9.3599999999999994</v>
      </c>
      <c r="S93" s="198"/>
      <c r="T93" s="200">
        <f>SUM(T94:T148)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22</v>
      </c>
      <c r="AT93" s="202" t="s">
        <v>74</v>
      </c>
      <c r="AU93" s="202" t="s">
        <v>22</v>
      </c>
      <c r="AY93" s="201" t="s">
        <v>123</v>
      </c>
      <c r="BK93" s="203">
        <f>SUM(BK94:BK148)</f>
        <v>0</v>
      </c>
    </row>
    <row r="94" s="2" customFormat="1" ht="24.15" customHeight="1">
      <c r="A94" s="40"/>
      <c r="B94" s="41"/>
      <c r="C94" s="206" t="s">
        <v>22</v>
      </c>
      <c r="D94" s="206" t="s">
        <v>125</v>
      </c>
      <c r="E94" s="207" t="s">
        <v>126</v>
      </c>
      <c r="F94" s="208" t="s">
        <v>127</v>
      </c>
      <c r="G94" s="209" t="s">
        <v>128</v>
      </c>
      <c r="H94" s="210">
        <v>360</v>
      </c>
      <c r="I94" s="211"/>
      <c r="J94" s="212">
        <f>ROUND(I94*H94,2)</f>
        <v>0</v>
      </c>
      <c r="K94" s="208" t="s">
        <v>129</v>
      </c>
      <c r="L94" s="46"/>
      <c r="M94" s="213" t="s">
        <v>20</v>
      </c>
      <c r="N94" s="214" t="s">
        <v>46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130</v>
      </c>
      <c r="AT94" s="217" t="s">
        <v>125</v>
      </c>
      <c r="AU94" s="217" t="s">
        <v>85</v>
      </c>
      <c r="AY94" s="19" t="s">
        <v>123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22</v>
      </c>
      <c r="BK94" s="218">
        <f>ROUND(I94*H94,2)</f>
        <v>0</v>
      </c>
      <c r="BL94" s="19" t="s">
        <v>130</v>
      </c>
      <c r="BM94" s="217" t="s">
        <v>131</v>
      </c>
    </row>
    <row r="95" s="2" customFormat="1">
      <c r="A95" s="40"/>
      <c r="B95" s="41"/>
      <c r="C95" s="42"/>
      <c r="D95" s="219" t="s">
        <v>132</v>
      </c>
      <c r="E95" s="42"/>
      <c r="F95" s="220" t="s">
        <v>133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132</v>
      </c>
      <c r="AU95" s="19" t="s">
        <v>85</v>
      </c>
    </row>
    <row r="96" s="13" customFormat="1">
      <c r="A96" s="13"/>
      <c r="B96" s="224"/>
      <c r="C96" s="225"/>
      <c r="D96" s="226" t="s">
        <v>134</v>
      </c>
      <c r="E96" s="227" t="s">
        <v>20</v>
      </c>
      <c r="F96" s="228" t="s">
        <v>135</v>
      </c>
      <c r="G96" s="225"/>
      <c r="H96" s="229">
        <v>360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134</v>
      </c>
      <c r="AU96" s="235" t="s">
        <v>85</v>
      </c>
      <c r="AV96" s="13" t="s">
        <v>85</v>
      </c>
      <c r="AW96" s="13" t="s">
        <v>37</v>
      </c>
      <c r="AX96" s="13" t="s">
        <v>22</v>
      </c>
      <c r="AY96" s="235" t="s">
        <v>123</v>
      </c>
    </row>
    <row r="97" s="2" customFormat="1" ht="33" customHeight="1">
      <c r="A97" s="40"/>
      <c r="B97" s="41"/>
      <c r="C97" s="206" t="s">
        <v>85</v>
      </c>
      <c r="D97" s="206" t="s">
        <v>125</v>
      </c>
      <c r="E97" s="207" t="s">
        <v>136</v>
      </c>
      <c r="F97" s="208" t="s">
        <v>137</v>
      </c>
      <c r="G97" s="209" t="s">
        <v>138</v>
      </c>
      <c r="H97" s="210">
        <v>89.575999999999993</v>
      </c>
      <c r="I97" s="211"/>
      <c r="J97" s="212">
        <f>ROUND(I97*H97,2)</f>
        <v>0</v>
      </c>
      <c r="K97" s="208" t="s">
        <v>129</v>
      </c>
      <c r="L97" s="46"/>
      <c r="M97" s="213" t="s">
        <v>20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130</v>
      </c>
      <c r="AT97" s="217" t="s">
        <v>125</v>
      </c>
      <c r="AU97" s="217" t="s">
        <v>85</v>
      </c>
      <c r="AY97" s="19" t="s">
        <v>123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22</v>
      </c>
      <c r="BK97" s="218">
        <f>ROUND(I97*H97,2)</f>
        <v>0</v>
      </c>
      <c r="BL97" s="19" t="s">
        <v>130</v>
      </c>
      <c r="BM97" s="217" t="s">
        <v>139</v>
      </c>
    </row>
    <row r="98" s="2" customFormat="1">
      <c r="A98" s="40"/>
      <c r="B98" s="41"/>
      <c r="C98" s="42"/>
      <c r="D98" s="219" t="s">
        <v>132</v>
      </c>
      <c r="E98" s="42"/>
      <c r="F98" s="220" t="s">
        <v>140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132</v>
      </c>
      <c r="AU98" s="19" t="s">
        <v>85</v>
      </c>
    </row>
    <row r="99" s="13" customFormat="1">
      <c r="A99" s="13"/>
      <c r="B99" s="224"/>
      <c r="C99" s="225"/>
      <c r="D99" s="226" t="s">
        <v>134</v>
      </c>
      <c r="E99" s="227" t="s">
        <v>20</v>
      </c>
      <c r="F99" s="228" t="s">
        <v>141</v>
      </c>
      <c r="G99" s="225"/>
      <c r="H99" s="229">
        <v>89.575999999999993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134</v>
      </c>
      <c r="AU99" s="235" t="s">
        <v>85</v>
      </c>
      <c r="AV99" s="13" t="s">
        <v>85</v>
      </c>
      <c r="AW99" s="13" t="s">
        <v>37</v>
      </c>
      <c r="AX99" s="13" t="s">
        <v>22</v>
      </c>
      <c r="AY99" s="235" t="s">
        <v>123</v>
      </c>
    </row>
    <row r="100" s="14" customFormat="1">
      <c r="A100" s="14"/>
      <c r="B100" s="236"/>
      <c r="C100" s="237"/>
      <c r="D100" s="226" t="s">
        <v>134</v>
      </c>
      <c r="E100" s="238" t="s">
        <v>20</v>
      </c>
      <c r="F100" s="239" t="s">
        <v>142</v>
      </c>
      <c r="G100" s="237"/>
      <c r="H100" s="238" t="s">
        <v>20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134</v>
      </c>
      <c r="AU100" s="245" t="s">
        <v>85</v>
      </c>
      <c r="AV100" s="14" t="s">
        <v>22</v>
      </c>
      <c r="AW100" s="14" t="s">
        <v>37</v>
      </c>
      <c r="AX100" s="14" t="s">
        <v>75</v>
      </c>
      <c r="AY100" s="245" t="s">
        <v>123</v>
      </c>
    </row>
    <row r="101" s="2" customFormat="1" ht="24.15" customHeight="1">
      <c r="A101" s="40"/>
      <c r="B101" s="41"/>
      <c r="C101" s="206" t="s">
        <v>143</v>
      </c>
      <c r="D101" s="206" t="s">
        <v>125</v>
      </c>
      <c r="E101" s="207" t="s">
        <v>144</v>
      </c>
      <c r="F101" s="208" t="s">
        <v>145</v>
      </c>
      <c r="G101" s="209" t="s">
        <v>138</v>
      </c>
      <c r="H101" s="210">
        <v>209.00999999999999</v>
      </c>
      <c r="I101" s="211"/>
      <c r="J101" s="212">
        <f>ROUND(I101*H101,2)</f>
        <v>0</v>
      </c>
      <c r="K101" s="208" t="s">
        <v>129</v>
      </c>
      <c r="L101" s="46"/>
      <c r="M101" s="213" t="s">
        <v>20</v>
      </c>
      <c r="N101" s="214" t="s">
        <v>46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130</v>
      </c>
      <c r="AT101" s="217" t="s">
        <v>125</v>
      </c>
      <c r="AU101" s="217" t="s">
        <v>85</v>
      </c>
      <c r="AY101" s="19" t="s">
        <v>123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22</v>
      </c>
      <c r="BK101" s="218">
        <f>ROUND(I101*H101,2)</f>
        <v>0</v>
      </c>
      <c r="BL101" s="19" t="s">
        <v>130</v>
      </c>
      <c r="BM101" s="217" t="s">
        <v>146</v>
      </c>
    </row>
    <row r="102" s="2" customFormat="1">
      <c r="A102" s="40"/>
      <c r="B102" s="41"/>
      <c r="C102" s="42"/>
      <c r="D102" s="219" t="s">
        <v>132</v>
      </c>
      <c r="E102" s="42"/>
      <c r="F102" s="220" t="s">
        <v>147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85</v>
      </c>
    </row>
    <row r="103" s="13" customFormat="1">
      <c r="A103" s="13"/>
      <c r="B103" s="224"/>
      <c r="C103" s="225"/>
      <c r="D103" s="226" t="s">
        <v>134</v>
      </c>
      <c r="E103" s="227" t="s">
        <v>20</v>
      </c>
      <c r="F103" s="228" t="s">
        <v>148</v>
      </c>
      <c r="G103" s="225"/>
      <c r="H103" s="229">
        <v>134.08000000000001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134</v>
      </c>
      <c r="AU103" s="235" t="s">
        <v>85</v>
      </c>
      <c r="AV103" s="13" t="s">
        <v>85</v>
      </c>
      <c r="AW103" s="13" t="s">
        <v>37</v>
      </c>
      <c r="AX103" s="13" t="s">
        <v>75</v>
      </c>
      <c r="AY103" s="235" t="s">
        <v>123</v>
      </c>
    </row>
    <row r="104" s="13" customFormat="1">
      <c r="A104" s="13"/>
      <c r="B104" s="224"/>
      <c r="C104" s="225"/>
      <c r="D104" s="226" t="s">
        <v>134</v>
      </c>
      <c r="E104" s="227" t="s">
        <v>20</v>
      </c>
      <c r="F104" s="228" t="s">
        <v>149</v>
      </c>
      <c r="G104" s="225"/>
      <c r="H104" s="229">
        <v>37.384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134</v>
      </c>
      <c r="AU104" s="235" t="s">
        <v>85</v>
      </c>
      <c r="AV104" s="13" t="s">
        <v>85</v>
      </c>
      <c r="AW104" s="13" t="s">
        <v>37</v>
      </c>
      <c r="AX104" s="13" t="s">
        <v>75</v>
      </c>
      <c r="AY104" s="235" t="s">
        <v>123</v>
      </c>
    </row>
    <row r="105" s="13" customFormat="1">
      <c r="A105" s="13"/>
      <c r="B105" s="224"/>
      <c r="C105" s="225"/>
      <c r="D105" s="226" t="s">
        <v>134</v>
      </c>
      <c r="E105" s="227" t="s">
        <v>20</v>
      </c>
      <c r="F105" s="228" t="s">
        <v>150</v>
      </c>
      <c r="G105" s="225"/>
      <c r="H105" s="229">
        <v>28.088000000000001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134</v>
      </c>
      <c r="AU105" s="235" t="s">
        <v>85</v>
      </c>
      <c r="AV105" s="13" t="s">
        <v>85</v>
      </c>
      <c r="AW105" s="13" t="s">
        <v>37</v>
      </c>
      <c r="AX105" s="13" t="s">
        <v>75</v>
      </c>
      <c r="AY105" s="235" t="s">
        <v>123</v>
      </c>
    </row>
    <row r="106" s="13" customFormat="1">
      <c r="A106" s="13"/>
      <c r="B106" s="224"/>
      <c r="C106" s="225"/>
      <c r="D106" s="226" t="s">
        <v>134</v>
      </c>
      <c r="E106" s="227" t="s">
        <v>20</v>
      </c>
      <c r="F106" s="228" t="s">
        <v>151</v>
      </c>
      <c r="G106" s="225"/>
      <c r="H106" s="229">
        <v>2.1000000000000001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134</v>
      </c>
      <c r="AU106" s="235" t="s">
        <v>85</v>
      </c>
      <c r="AV106" s="13" t="s">
        <v>85</v>
      </c>
      <c r="AW106" s="13" t="s">
        <v>37</v>
      </c>
      <c r="AX106" s="13" t="s">
        <v>75</v>
      </c>
      <c r="AY106" s="235" t="s">
        <v>123</v>
      </c>
    </row>
    <row r="107" s="13" customFormat="1">
      <c r="A107" s="13"/>
      <c r="B107" s="224"/>
      <c r="C107" s="225"/>
      <c r="D107" s="226" t="s">
        <v>134</v>
      </c>
      <c r="E107" s="227" t="s">
        <v>20</v>
      </c>
      <c r="F107" s="228" t="s">
        <v>152</v>
      </c>
      <c r="G107" s="225"/>
      <c r="H107" s="229">
        <v>70.076999999999998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134</v>
      </c>
      <c r="AU107" s="235" t="s">
        <v>85</v>
      </c>
      <c r="AV107" s="13" t="s">
        <v>85</v>
      </c>
      <c r="AW107" s="13" t="s">
        <v>37</v>
      </c>
      <c r="AX107" s="13" t="s">
        <v>75</v>
      </c>
      <c r="AY107" s="235" t="s">
        <v>123</v>
      </c>
    </row>
    <row r="108" s="13" customFormat="1">
      <c r="A108" s="13"/>
      <c r="B108" s="224"/>
      <c r="C108" s="225"/>
      <c r="D108" s="226" t="s">
        <v>134</v>
      </c>
      <c r="E108" s="227" t="s">
        <v>20</v>
      </c>
      <c r="F108" s="228" t="s">
        <v>153</v>
      </c>
      <c r="G108" s="225"/>
      <c r="H108" s="229">
        <v>26.856999999999999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134</v>
      </c>
      <c r="AU108" s="235" t="s">
        <v>85</v>
      </c>
      <c r="AV108" s="13" t="s">
        <v>85</v>
      </c>
      <c r="AW108" s="13" t="s">
        <v>37</v>
      </c>
      <c r="AX108" s="13" t="s">
        <v>75</v>
      </c>
      <c r="AY108" s="235" t="s">
        <v>123</v>
      </c>
    </row>
    <row r="109" s="15" customFormat="1">
      <c r="A109" s="15"/>
      <c r="B109" s="246"/>
      <c r="C109" s="247"/>
      <c r="D109" s="226" t="s">
        <v>134</v>
      </c>
      <c r="E109" s="248" t="s">
        <v>20</v>
      </c>
      <c r="F109" s="249" t="s">
        <v>154</v>
      </c>
      <c r="G109" s="247"/>
      <c r="H109" s="250">
        <v>298.58600000000001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134</v>
      </c>
      <c r="AU109" s="256" t="s">
        <v>85</v>
      </c>
      <c r="AV109" s="15" t="s">
        <v>143</v>
      </c>
      <c r="AW109" s="15" t="s">
        <v>37</v>
      </c>
      <c r="AX109" s="15" t="s">
        <v>75</v>
      </c>
      <c r="AY109" s="256" t="s">
        <v>123</v>
      </c>
    </row>
    <row r="110" s="13" customFormat="1">
      <c r="A110" s="13"/>
      <c r="B110" s="224"/>
      <c r="C110" s="225"/>
      <c r="D110" s="226" t="s">
        <v>134</v>
      </c>
      <c r="E110" s="227" t="s">
        <v>20</v>
      </c>
      <c r="F110" s="228" t="s">
        <v>155</v>
      </c>
      <c r="G110" s="225"/>
      <c r="H110" s="229">
        <v>209.00999999999999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134</v>
      </c>
      <c r="AU110" s="235" t="s">
        <v>85</v>
      </c>
      <c r="AV110" s="13" t="s">
        <v>85</v>
      </c>
      <c r="AW110" s="13" t="s">
        <v>37</v>
      </c>
      <c r="AX110" s="13" t="s">
        <v>22</v>
      </c>
      <c r="AY110" s="235" t="s">
        <v>123</v>
      </c>
    </row>
    <row r="111" s="14" customFormat="1">
      <c r="A111" s="14"/>
      <c r="B111" s="236"/>
      <c r="C111" s="237"/>
      <c r="D111" s="226" t="s">
        <v>134</v>
      </c>
      <c r="E111" s="238" t="s">
        <v>20</v>
      </c>
      <c r="F111" s="239" t="s">
        <v>142</v>
      </c>
      <c r="G111" s="237"/>
      <c r="H111" s="238" t="s">
        <v>20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134</v>
      </c>
      <c r="AU111" s="245" t="s">
        <v>85</v>
      </c>
      <c r="AV111" s="14" t="s">
        <v>22</v>
      </c>
      <c r="AW111" s="14" t="s">
        <v>37</v>
      </c>
      <c r="AX111" s="14" t="s">
        <v>75</v>
      </c>
      <c r="AY111" s="245" t="s">
        <v>123</v>
      </c>
    </row>
    <row r="112" s="2" customFormat="1" ht="21.75" customHeight="1">
      <c r="A112" s="40"/>
      <c r="B112" s="41"/>
      <c r="C112" s="206" t="s">
        <v>130</v>
      </c>
      <c r="D112" s="206" t="s">
        <v>125</v>
      </c>
      <c r="E112" s="207" t="s">
        <v>156</v>
      </c>
      <c r="F112" s="208" t="s">
        <v>157</v>
      </c>
      <c r="G112" s="209" t="s">
        <v>128</v>
      </c>
      <c r="H112" s="210">
        <v>360</v>
      </c>
      <c r="I112" s="211"/>
      <c r="J112" s="212">
        <f>ROUND(I112*H112,2)</f>
        <v>0</v>
      </c>
      <c r="K112" s="208" t="s">
        <v>129</v>
      </c>
      <c r="L112" s="46"/>
      <c r="M112" s="213" t="s">
        <v>20</v>
      </c>
      <c r="N112" s="214" t="s">
        <v>46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130</v>
      </c>
      <c r="AT112" s="217" t="s">
        <v>125</v>
      </c>
      <c r="AU112" s="217" t="s">
        <v>85</v>
      </c>
      <c r="AY112" s="19" t="s">
        <v>123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22</v>
      </c>
      <c r="BK112" s="218">
        <f>ROUND(I112*H112,2)</f>
        <v>0</v>
      </c>
      <c r="BL112" s="19" t="s">
        <v>130</v>
      </c>
      <c r="BM112" s="217" t="s">
        <v>158</v>
      </c>
    </row>
    <row r="113" s="2" customFormat="1">
      <c r="A113" s="40"/>
      <c r="B113" s="41"/>
      <c r="C113" s="42"/>
      <c r="D113" s="219" t="s">
        <v>132</v>
      </c>
      <c r="E113" s="42"/>
      <c r="F113" s="220" t="s">
        <v>159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132</v>
      </c>
      <c r="AU113" s="19" t="s">
        <v>85</v>
      </c>
    </row>
    <row r="114" s="2" customFormat="1">
      <c r="A114" s="40"/>
      <c r="B114" s="41"/>
      <c r="C114" s="42"/>
      <c r="D114" s="226" t="s">
        <v>160</v>
      </c>
      <c r="E114" s="42"/>
      <c r="F114" s="257" t="s">
        <v>161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160</v>
      </c>
      <c r="AU114" s="19" t="s">
        <v>85</v>
      </c>
    </row>
    <row r="115" s="2" customFormat="1" ht="37.8" customHeight="1">
      <c r="A115" s="40"/>
      <c r="B115" s="41"/>
      <c r="C115" s="206" t="s">
        <v>162</v>
      </c>
      <c r="D115" s="206" t="s">
        <v>125</v>
      </c>
      <c r="E115" s="207" t="s">
        <v>163</v>
      </c>
      <c r="F115" s="208" t="s">
        <v>164</v>
      </c>
      <c r="G115" s="209" t="s">
        <v>138</v>
      </c>
      <c r="H115" s="210">
        <v>145.434</v>
      </c>
      <c r="I115" s="211"/>
      <c r="J115" s="212">
        <f>ROUND(I115*H115,2)</f>
        <v>0</v>
      </c>
      <c r="K115" s="208" t="s">
        <v>129</v>
      </c>
      <c r="L115" s="46"/>
      <c r="M115" s="213" t="s">
        <v>20</v>
      </c>
      <c r="N115" s="214" t="s">
        <v>46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130</v>
      </c>
      <c r="AT115" s="217" t="s">
        <v>125</v>
      </c>
      <c r="AU115" s="217" t="s">
        <v>85</v>
      </c>
      <c r="AY115" s="19" t="s">
        <v>123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22</v>
      </c>
      <c r="BK115" s="218">
        <f>ROUND(I115*H115,2)</f>
        <v>0</v>
      </c>
      <c r="BL115" s="19" t="s">
        <v>130</v>
      </c>
      <c r="BM115" s="217" t="s">
        <v>165</v>
      </c>
    </row>
    <row r="116" s="2" customFormat="1">
      <c r="A116" s="40"/>
      <c r="B116" s="41"/>
      <c r="C116" s="42"/>
      <c r="D116" s="219" t="s">
        <v>132</v>
      </c>
      <c r="E116" s="42"/>
      <c r="F116" s="220" t="s">
        <v>166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85</v>
      </c>
    </row>
    <row r="117" s="13" customFormat="1">
      <c r="A117" s="13"/>
      <c r="B117" s="224"/>
      <c r="C117" s="225"/>
      <c r="D117" s="226" t="s">
        <v>134</v>
      </c>
      <c r="E117" s="227" t="s">
        <v>20</v>
      </c>
      <c r="F117" s="228" t="s">
        <v>167</v>
      </c>
      <c r="G117" s="225"/>
      <c r="H117" s="229">
        <v>140.23400000000001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134</v>
      </c>
      <c r="AU117" s="235" t="s">
        <v>85</v>
      </c>
      <c r="AV117" s="13" t="s">
        <v>85</v>
      </c>
      <c r="AW117" s="13" t="s">
        <v>37</v>
      </c>
      <c r="AX117" s="13" t="s">
        <v>75</v>
      </c>
      <c r="AY117" s="235" t="s">
        <v>123</v>
      </c>
    </row>
    <row r="118" s="13" customFormat="1">
      <c r="A118" s="13"/>
      <c r="B118" s="224"/>
      <c r="C118" s="225"/>
      <c r="D118" s="226" t="s">
        <v>134</v>
      </c>
      <c r="E118" s="227" t="s">
        <v>20</v>
      </c>
      <c r="F118" s="228" t="s">
        <v>168</v>
      </c>
      <c r="G118" s="225"/>
      <c r="H118" s="229">
        <v>5.2000000000000002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134</v>
      </c>
      <c r="AU118" s="235" t="s">
        <v>85</v>
      </c>
      <c r="AV118" s="13" t="s">
        <v>85</v>
      </c>
      <c r="AW118" s="13" t="s">
        <v>37</v>
      </c>
      <c r="AX118" s="13" t="s">
        <v>75</v>
      </c>
      <c r="AY118" s="235" t="s">
        <v>123</v>
      </c>
    </row>
    <row r="119" s="16" customFormat="1">
      <c r="A119" s="16"/>
      <c r="B119" s="258"/>
      <c r="C119" s="259"/>
      <c r="D119" s="226" t="s">
        <v>134</v>
      </c>
      <c r="E119" s="260" t="s">
        <v>20</v>
      </c>
      <c r="F119" s="261" t="s">
        <v>169</v>
      </c>
      <c r="G119" s="259"/>
      <c r="H119" s="262">
        <v>145.434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68" t="s">
        <v>134</v>
      </c>
      <c r="AU119" s="268" t="s">
        <v>85</v>
      </c>
      <c r="AV119" s="16" t="s">
        <v>130</v>
      </c>
      <c r="AW119" s="16" t="s">
        <v>37</v>
      </c>
      <c r="AX119" s="16" t="s">
        <v>22</v>
      </c>
      <c r="AY119" s="268" t="s">
        <v>123</v>
      </c>
    </row>
    <row r="120" s="2" customFormat="1" ht="37.8" customHeight="1">
      <c r="A120" s="40"/>
      <c r="B120" s="41"/>
      <c r="C120" s="206" t="s">
        <v>170</v>
      </c>
      <c r="D120" s="206" t="s">
        <v>125</v>
      </c>
      <c r="E120" s="207" t="s">
        <v>171</v>
      </c>
      <c r="F120" s="208" t="s">
        <v>172</v>
      </c>
      <c r="G120" s="209" t="s">
        <v>138</v>
      </c>
      <c r="H120" s="210">
        <v>228.46899999999999</v>
      </c>
      <c r="I120" s="211"/>
      <c r="J120" s="212">
        <f>ROUND(I120*H120,2)</f>
        <v>0</v>
      </c>
      <c r="K120" s="208" t="s">
        <v>129</v>
      </c>
      <c r="L120" s="46"/>
      <c r="M120" s="213" t="s">
        <v>20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130</v>
      </c>
      <c r="AT120" s="217" t="s">
        <v>125</v>
      </c>
      <c r="AU120" s="217" t="s">
        <v>85</v>
      </c>
      <c r="AY120" s="19" t="s">
        <v>123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22</v>
      </c>
      <c r="BK120" s="218">
        <f>ROUND(I120*H120,2)</f>
        <v>0</v>
      </c>
      <c r="BL120" s="19" t="s">
        <v>130</v>
      </c>
      <c r="BM120" s="217" t="s">
        <v>173</v>
      </c>
    </row>
    <row r="121" s="2" customFormat="1">
      <c r="A121" s="40"/>
      <c r="B121" s="41"/>
      <c r="C121" s="42"/>
      <c r="D121" s="219" t="s">
        <v>132</v>
      </c>
      <c r="E121" s="42"/>
      <c r="F121" s="220" t="s">
        <v>174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132</v>
      </c>
      <c r="AU121" s="19" t="s">
        <v>85</v>
      </c>
    </row>
    <row r="122" s="13" customFormat="1">
      <c r="A122" s="13"/>
      <c r="B122" s="224"/>
      <c r="C122" s="225"/>
      <c r="D122" s="226" t="s">
        <v>134</v>
      </c>
      <c r="E122" s="227" t="s">
        <v>20</v>
      </c>
      <c r="F122" s="228" t="s">
        <v>175</v>
      </c>
      <c r="G122" s="225"/>
      <c r="H122" s="229">
        <v>228.46899999999999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134</v>
      </c>
      <c r="AU122" s="235" t="s">
        <v>85</v>
      </c>
      <c r="AV122" s="13" t="s">
        <v>85</v>
      </c>
      <c r="AW122" s="13" t="s">
        <v>37</v>
      </c>
      <c r="AX122" s="13" t="s">
        <v>22</v>
      </c>
      <c r="AY122" s="235" t="s">
        <v>123</v>
      </c>
    </row>
    <row r="123" s="2" customFormat="1" ht="37.8" customHeight="1">
      <c r="A123" s="40"/>
      <c r="B123" s="41"/>
      <c r="C123" s="206" t="s">
        <v>176</v>
      </c>
      <c r="D123" s="206" t="s">
        <v>125</v>
      </c>
      <c r="E123" s="207" t="s">
        <v>177</v>
      </c>
      <c r="F123" s="208" t="s">
        <v>178</v>
      </c>
      <c r="G123" s="209" t="s">
        <v>138</v>
      </c>
      <c r="H123" s="210">
        <v>685.40700000000004</v>
      </c>
      <c r="I123" s="211"/>
      <c r="J123" s="212">
        <f>ROUND(I123*H123,2)</f>
        <v>0</v>
      </c>
      <c r="K123" s="208" t="s">
        <v>129</v>
      </c>
      <c r="L123" s="46"/>
      <c r="M123" s="213" t="s">
        <v>20</v>
      </c>
      <c r="N123" s="214" t="s">
        <v>46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130</v>
      </c>
      <c r="AT123" s="217" t="s">
        <v>125</v>
      </c>
      <c r="AU123" s="217" t="s">
        <v>85</v>
      </c>
      <c r="AY123" s="19" t="s">
        <v>123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22</v>
      </c>
      <c r="BK123" s="218">
        <f>ROUND(I123*H123,2)</f>
        <v>0</v>
      </c>
      <c r="BL123" s="19" t="s">
        <v>130</v>
      </c>
      <c r="BM123" s="217" t="s">
        <v>179</v>
      </c>
    </row>
    <row r="124" s="2" customFormat="1">
      <c r="A124" s="40"/>
      <c r="B124" s="41"/>
      <c r="C124" s="42"/>
      <c r="D124" s="219" t="s">
        <v>132</v>
      </c>
      <c r="E124" s="42"/>
      <c r="F124" s="220" t="s">
        <v>180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132</v>
      </c>
      <c r="AU124" s="19" t="s">
        <v>85</v>
      </c>
    </row>
    <row r="125" s="13" customFormat="1">
      <c r="A125" s="13"/>
      <c r="B125" s="224"/>
      <c r="C125" s="225"/>
      <c r="D125" s="226" t="s">
        <v>134</v>
      </c>
      <c r="E125" s="227" t="s">
        <v>20</v>
      </c>
      <c r="F125" s="228" t="s">
        <v>181</v>
      </c>
      <c r="G125" s="225"/>
      <c r="H125" s="229">
        <v>685.40700000000004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134</v>
      </c>
      <c r="AU125" s="235" t="s">
        <v>85</v>
      </c>
      <c r="AV125" s="13" t="s">
        <v>85</v>
      </c>
      <c r="AW125" s="13" t="s">
        <v>37</v>
      </c>
      <c r="AX125" s="13" t="s">
        <v>22</v>
      </c>
      <c r="AY125" s="235" t="s">
        <v>123</v>
      </c>
    </row>
    <row r="126" s="2" customFormat="1" ht="24.15" customHeight="1">
      <c r="A126" s="40"/>
      <c r="B126" s="41"/>
      <c r="C126" s="206" t="s">
        <v>182</v>
      </c>
      <c r="D126" s="206" t="s">
        <v>125</v>
      </c>
      <c r="E126" s="207" t="s">
        <v>183</v>
      </c>
      <c r="F126" s="208" t="s">
        <v>184</v>
      </c>
      <c r="G126" s="209" t="s">
        <v>138</v>
      </c>
      <c r="H126" s="210">
        <v>75.316999999999993</v>
      </c>
      <c r="I126" s="211"/>
      <c r="J126" s="212">
        <f>ROUND(I126*H126,2)</f>
        <v>0</v>
      </c>
      <c r="K126" s="208" t="s">
        <v>129</v>
      </c>
      <c r="L126" s="46"/>
      <c r="M126" s="213" t="s">
        <v>20</v>
      </c>
      <c r="N126" s="214" t="s">
        <v>46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130</v>
      </c>
      <c r="AT126" s="217" t="s">
        <v>125</v>
      </c>
      <c r="AU126" s="217" t="s">
        <v>85</v>
      </c>
      <c r="AY126" s="19" t="s">
        <v>123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22</v>
      </c>
      <c r="BK126" s="218">
        <f>ROUND(I126*H126,2)</f>
        <v>0</v>
      </c>
      <c r="BL126" s="19" t="s">
        <v>130</v>
      </c>
      <c r="BM126" s="217" t="s">
        <v>185</v>
      </c>
    </row>
    <row r="127" s="2" customFormat="1">
      <c r="A127" s="40"/>
      <c r="B127" s="41"/>
      <c r="C127" s="42"/>
      <c r="D127" s="219" t="s">
        <v>132</v>
      </c>
      <c r="E127" s="42"/>
      <c r="F127" s="220" t="s">
        <v>186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132</v>
      </c>
      <c r="AU127" s="19" t="s">
        <v>85</v>
      </c>
    </row>
    <row r="128" s="13" customFormat="1">
      <c r="A128" s="13"/>
      <c r="B128" s="224"/>
      <c r="C128" s="225"/>
      <c r="D128" s="226" t="s">
        <v>134</v>
      </c>
      <c r="E128" s="227" t="s">
        <v>20</v>
      </c>
      <c r="F128" s="228" t="s">
        <v>187</v>
      </c>
      <c r="G128" s="225"/>
      <c r="H128" s="229">
        <v>70.117000000000004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134</v>
      </c>
      <c r="AU128" s="235" t="s">
        <v>85</v>
      </c>
      <c r="AV128" s="13" t="s">
        <v>85</v>
      </c>
      <c r="AW128" s="13" t="s">
        <v>37</v>
      </c>
      <c r="AX128" s="13" t="s">
        <v>75</v>
      </c>
      <c r="AY128" s="235" t="s">
        <v>123</v>
      </c>
    </row>
    <row r="129" s="13" customFormat="1">
      <c r="A129" s="13"/>
      <c r="B129" s="224"/>
      <c r="C129" s="225"/>
      <c r="D129" s="226" t="s">
        <v>134</v>
      </c>
      <c r="E129" s="227" t="s">
        <v>20</v>
      </c>
      <c r="F129" s="228" t="s">
        <v>168</v>
      </c>
      <c r="G129" s="225"/>
      <c r="H129" s="229">
        <v>5.2000000000000002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134</v>
      </c>
      <c r="AU129" s="235" t="s">
        <v>85</v>
      </c>
      <c r="AV129" s="13" t="s">
        <v>85</v>
      </c>
      <c r="AW129" s="13" t="s">
        <v>37</v>
      </c>
      <c r="AX129" s="13" t="s">
        <v>75</v>
      </c>
      <c r="AY129" s="235" t="s">
        <v>123</v>
      </c>
    </row>
    <row r="130" s="16" customFormat="1">
      <c r="A130" s="16"/>
      <c r="B130" s="258"/>
      <c r="C130" s="259"/>
      <c r="D130" s="226" t="s">
        <v>134</v>
      </c>
      <c r="E130" s="260" t="s">
        <v>20</v>
      </c>
      <c r="F130" s="261" t="s">
        <v>169</v>
      </c>
      <c r="G130" s="259"/>
      <c r="H130" s="262">
        <v>75.316999999999993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8" t="s">
        <v>134</v>
      </c>
      <c r="AU130" s="268" t="s">
        <v>85</v>
      </c>
      <c r="AV130" s="16" t="s">
        <v>130</v>
      </c>
      <c r="AW130" s="16" t="s">
        <v>37</v>
      </c>
      <c r="AX130" s="16" t="s">
        <v>22</v>
      </c>
      <c r="AY130" s="268" t="s">
        <v>123</v>
      </c>
    </row>
    <row r="131" s="2" customFormat="1" ht="16.5" customHeight="1">
      <c r="A131" s="40"/>
      <c r="B131" s="41"/>
      <c r="C131" s="206" t="s">
        <v>188</v>
      </c>
      <c r="D131" s="206" t="s">
        <v>125</v>
      </c>
      <c r="E131" s="207" t="s">
        <v>189</v>
      </c>
      <c r="F131" s="208" t="s">
        <v>190</v>
      </c>
      <c r="G131" s="209" t="s">
        <v>191</v>
      </c>
      <c r="H131" s="210">
        <v>20</v>
      </c>
      <c r="I131" s="211"/>
      <c r="J131" s="212">
        <f>ROUND(I131*H131,2)</f>
        <v>0</v>
      </c>
      <c r="K131" s="208" t="s">
        <v>20</v>
      </c>
      <c r="L131" s="46"/>
      <c r="M131" s="213" t="s">
        <v>20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130</v>
      </c>
      <c r="AT131" s="217" t="s">
        <v>125</v>
      </c>
      <c r="AU131" s="217" t="s">
        <v>85</v>
      </c>
      <c r="AY131" s="19" t="s">
        <v>123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22</v>
      </c>
      <c r="BK131" s="218">
        <f>ROUND(I131*H131,2)</f>
        <v>0</v>
      </c>
      <c r="BL131" s="19" t="s">
        <v>130</v>
      </c>
      <c r="BM131" s="217" t="s">
        <v>192</v>
      </c>
    </row>
    <row r="132" s="2" customFormat="1">
      <c r="A132" s="40"/>
      <c r="B132" s="41"/>
      <c r="C132" s="42"/>
      <c r="D132" s="226" t="s">
        <v>160</v>
      </c>
      <c r="E132" s="42"/>
      <c r="F132" s="257" t="s">
        <v>193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85</v>
      </c>
    </row>
    <row r="133" s="13" customFormat="1">
      <c r="A133" s="13"/>
      <c r="B133" s="224"/>
      <c r="C133" s="225"/>
      <c r="D133" s="226" t="s">
        <v>134</v>
      </c>
      <c r="E133" s="227" t="s">
        <v>20</v>
      </c>
      <c r="F133" s="228" t="s">
        <v>194</v>
      </c>
      <c r="G133" s="225"/>
      <c r="H133" s="229">
        <v>20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134</v>
      </c>
      <c r="AU133" s="235" t="s">
        <v>85</v>
      </c>
      <c r="AV133" s="13" t="s">
        <v>85</v>
      </c>
      <c r="AW133" s="13" t="s">
        <v>37</v>
      </c>
      <c r="AX133" s="13" t="s">
        <v>22</v>
      </c>
      <c r="AY133" s="235" t="s">
        <v>123</v>
      </c>
    </row>
    <row r="134" s="2" customFormat="1" ht="24.15" customHeight="1">
      <c r="A134" s="40"/>
      <c r="B134" s="41"/>
      <c r="C134" s="206" t="s">
        <v>27</v>
      </c>
      <c r="D134" s="206" t="s">
        <v>125</v>
      </c>
      <c r="E134" s="207" t="s">
        <v>195</v>
      </c>
      <c r="F134" s="208" t="s">
        <v>196</v>
      </c>
      <c r="G134" s="209" t="s">
        <v>191</v>
      </c>
      <c r="H134" s="210">
        <v>434.09100000000001</v>
      </c>
      <c r="I134" s="211"/>
      <c r="J134" s="212">
        <f>ROUND(I134*H134,2)</f>
        <v>0</v>
      </c>
      <c r="K134" s="208" t="s">
        <v>129</v>
      </c>
      <c r="L134" s="46"/>
      <c r="M134" s="213" t="s">
        <v>20</v>
      </c>
      <c r="N134" s="214" t="s">
        <v>46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130</v>
      </c>
      <c r="AT134" s="217" t="s">
        <v>125</v>
      </c>
      <c r="AU134" s="217" t="s">
        <v>85</v>
      </c>
      <c r="AY134" s="19" t="s">
        <v>123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22</v>
      </c>
      <c r="BK134" s="218">
        <f>ROUND(I134*H134,2)</f>
        <v>0</v>
      </c>
      <c r="BL134" s="19" t="s">
        <v>130</v>
      </c>
      <c r="BM134" s="217" t="s">
        <v>197</v>
      </c>
    </row>
    <row r="135" s="2" customFormat="1">
      <c r="A135" s="40"/>
      <c r="B135" s="41"/>
      <c r="C135" s="42"/>
      <c r="D135" s="219" t="s">
        <v>132</v>
      </c>
      <c r="E135" s="42"/>
      <c r="F135" s="220" t="s">
        <v>198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132</v>
      </c>
      <c r="AU135" s="19" t="s">
        <v>85</v>
      </c>
    </row>
    <row r="136" s="13" customFormat="1">
      <c r="A136" s="13"/>
      <c r="B136" s="224"/>
      <c r="C136" s="225"/>
      <c r="D136" s="226" t="s">
        <v>134</v>
      </c>
      <c r="E136" s="227" t="s">
        <v>20</v>
      </c>
      <c r="F136" s="228" t="s">
        <v>199</v>
      </c>
      <c r="G136" s="225"/>
      <c r="H136" s="229">
        <v>434.09100000000001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134</v>
      </c>
      <c r="AU136" s="235" t="s">
        <v>85</v>
      </c>
      <c r="AV136" s="13" t="s">
        <v>85</v>
      </c>
      <c r="AW136" s="13" t="s">
        <v>37</v>
      </c>
      <c r="AX136" s="13" t="s">
        <v>22</v>
      </c>
      <c r="AY136" s="235" t="s">
        <v>123</v>
      </c>
    </row>
    <row r="137" s="2" customFormat="1" ht="24.15" customHeight="1">
      <c r="A137" s="40"/>
      <c r="B137" s="41"/>
      <c r="C137" s="206" t="s">
        <v>200</v>
      </c>
      <c r="D137" s="206" t="s">
        <v>125</v>
      </c>
      <c r="E137" s="207" t="s">
        <v>201</v>
      </c>
      <c r="F137" s="208" t="s">
        <v>202</v>
      </c>
      <c r="G137" s="209" t="s">
        <v>138</v>
      </c>
      <c r="H137" s="210">
        <v>298.58600000000001</v>
      </c>
      <c r="I137" s="211"/>
      <c r="J137" s="212">
        <f>ROUND(I137*H137,2)</f>
        <v>0</v>
      </c>
      <c r="K137" s="208" t="s">
        <v>129</v>
      </c>
      <c r="L137" s="46"/>
      <c r="M137" s="213" t="s">
        <v>20</v>
      </c>
      <c r="N137" s="214" t="s">
        <v>46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130</v>
      </c>
      <c r="AT137" s="217" t="s">
        <v>125</v>
      </c>
      <c r="AU137" s="217" t="s">
        <v>85</v>
      </c>
      <c r="AY137" s="19" t="s">
        <v>123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22</v>
      </c>
      <c r="BK137" s="218">
        <f>ROUND(I137*H137,2)</f>
        <v>0</v>
      </c>
      <c r="BL137" s="19" t="s">
        <v>130</v>
      </c>
      <c r="BM137" s="217" t="s">
        <v>203</v>
      </c>
    </row>
    <row r="138" s="2" customFormat="1">
      <c r="A138" s="40"/>
      <c r="B138" s="41"/>
      <c r="C138" s="42"/>
      <c r="D138" s="219" t="s">
        <v>132</v>
      </c>
      <c r="E138" s="42"/>
      <c r="F138" s="220" t="s">
        <v>204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85</v>
      </c>
    </row>
    <row r="139" s="13" customFormat="1">
      <c r="A139" s="13"/>
      <c r="B139" s="224"/>
      <c r="C139" s="225"/>
      <c r="D139" s="226" t="s">
        <v>134</v>
      </c>
      <c r="E139" s="227" t="s">
        <v>20</v>
      </c>
      <c r="F139" s="228" t="s">
        <v>205</v>
      </c>
      <c r="G139" s="225"/>
      <c r="H139" s="229">
        <v>298.58600000000001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134</v>
      </c>
      <c r="AU139" s="235" t="s">
        <v>85</v>
      </c>
      <c r="AV139" s="13" t="s">
        <v>85</v>
      </c>
      <c r="AW139" s="13" t="s">
        <v>37</v>
      </c>
      <c r="AX139" s="13" t="s">
        <v>22</v>
      </c>
      <c r="AY139" s="235" t="s">
        <v>123</v>
      </c>
    </row>
    <row r="140" s="2" customFormat="1" ht="24.15" customHeight="1">
      <c r="A140" s="40"/>
      <c r="B140" s="41"/>
      <c r="C140" s="206" t="s">
        <v>206</v>
      </c>
      <c r="D140" s="206" t="s">
        <v>125</v>
      </c>
      <c r="E140" s="207" t="s">
        <v>207</v>
      </c>
      <c r="F140" s="208" t="s">
        <v>208</v>
      </c>
      <c r="G140" s="209" t="s">
        <v>138</v>
      </c>
      <c r="H140" s="210">
        <v>75.316999999999993</v>
      </c>
      <c r="I140" s="211"/>
      <c r="J140" s="212">
        <f>ROUND(I140*H140,2)</f>
        <v>0</v>
      </c>
      <c r="K140" s="208" t="s">
        <v>129</v>
      </c>
      <c r="L140" s="46"/>
      <c r="M140" s="213" t="s">
        <v>20</v>
      </c>
      <c r="N140" s="214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130</v>
      </c>
      <c r="AT140" s="217" t="s">
        <v>125</v>
      </c>
      <c r="AU140" s="217" t="s">
        <v>85</v>
      </c>
      <c r="AY140" s="19" t="s">
        <v>123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22</v>
      </c>
      <c r="BK140" s="218">
        <f>ROUND(I140*H140,2)</f>
        <v>0</v>
      </c>
      <c r="BL140" s="19" t="s">
        <v>130</v>
      </c>
      <c r="BM140" s="217" t="s">
        <v>209</v>
      </c>
    </row>
    <row r="141" s="2" customFormat="1">
      <c r="A141" s="40"/>
      <c r="B141" s="41"/>
      <c r="C141" s="42"/>
      <c r="D141" s="219" t="s">
        <v>132</v>
      </c>
      <c r="E141" s="42"/>
      <c r="F141" s="220" t="s">
        <v>210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132</v>
      </c>
      <c r="AU141" s="19" t="s">
        <v>85</v>
      </c>
    </row>
    <row r="142" s="13" customFormat="1">
      <c r="A142" s="13"/>
      <c r="B142" s="224"/>
      <c r="C142" s="225"/>
      <c r="D142" s="226" t="s">
        <v>134</v>
      </c>
      <c r="E142" s="227" t="s">
        <v>20</v>
      </c>
      <c r="F142" s="228" t="s">
        <v>211</v>
      </c>
      <c r="G142" s="225"/>
      <c r="H142" s="229">
        <v>41.476999999999997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134</v>
      </c>
      <c r="AU142" s="235" t="s">
        <v>85</v>
      </c>
      <c r="AV142" s="13" t="s">
        <v>85</v>
      </c>
      <c r="AW142" s="13" t="s">
        <v>37</v>
      </c>
      <c r="AX142" s="13" t="s">
        <v>75</v>
      </c>
      <c r="AY142" s="235" t="s">
        <v>123</v>
      </c>
    </row>
    <row r="143" s="13" customFormat="1">
      <c r="A143" s="13"/>
      <c r="B143" s="224"/>
      <c r="C143" s="225"/>
      <c r="D143" s="226" t="s">
        <v>134</v>
      </c>
      <c r="E143" s="227" t="s">
        <v>20</v>
      </c>
      <c r="F143" s="228" t="s">
        <v>212</v>
      </c>
      <c r="G143" s="225"/>
      <c r="H143" s="229">
        <v>31.440000000000001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134</v>
      </c>
      <c r="AU143" s="235" t="s">
        <v>85</v>
      </c>
      <c r="AV143" s="13" t="s">
        <v>85</v>
      </c>
      <c r="AW143" s="13" t="s">
        <v>37</v>
      </c>
      <c r="AX143" s="13" t="s">
        <v>75</v>
      </c>
      <c r="AY143" s="235" t="s">
        <v>123</v>
      </c>
    </row>
    <row r="144" s="13" customFormat="1">
      <c r="A144" s="13"/>
      <c r="B144" s="224"/>
      <c r="C144" s="225"/>
      <c r="D144" s="226" t="s">
        <v>134</v>
      </c>
      <c r="E144" s="227" t="s">
        <v>20</v>
      </c>
      <c r="F144" s="228" t="s">
        <v>213</v>
      </c>
      <c r="G144" s="225"/>
      <c r="H144" s="229">
        <v>2.3999999999999999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134</v>
      </c>
      <c r="AU144" s="235" t="s">
        <v>85</v>
      </c>
      <c r="AV144" s="13" t="s">
        <v>85</v>
      </c>
      <c r="AW144" s="13" t="s">
        <v>37</v>
      </c>
      <c r="AX144" s="13" t="s">
        <v>75</v>
      </c>
      <c r="AY144" s="235" t="s">
        <v>123</v>
      </c>
    </row>
    <row r="145" s="16" customFormat="1">
      <c r="A145" s="16"/>
      <c r="B145" s="258"/>
      <c r="C145" s="259"/>
      <c r="D145" s="226" t="s">
        <v>134</v>
      </c>
      <c r="E145" s="260" t="s">
        <v>20</v>
      </c>
      <c r="F145" s="261" t="s">
        <v>169</v>
      </c>
      <c r="G145" s="259"/>
      <c r="H145" s="262">
        <v>75.316999999999993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8" t="s">
        <v>134</v>
      </c>
      <c r="AU145" s="268" t="s">
        <v>85</v>
      </c>
      <c r="AV145" s="16" t="s">
        <v>130</v>
      </c>
      <c r="AW145" s="16" t="s">
        <v>37</v>
      </c>
      <c r="AX145" s="16" t="s">
        <v>22</v>
      </c>
      <c r="AY145" s="268" t="s">
        <v>123</v>
      </c>
    </row>
    <row r="146" s="14" customFormat="1">
      <c r="A146" s="14"/>
      <c r="B146" s="236"/>
      <c r="C146" s="237"/>
      <c r="D146" s="226" t="s">
        <v>134</v>
      </c>
      <c r="E146" s="238" t="s">
        <v>20</v>
      </c>
      <c r="F146" s="239" t="s">
        <v>142</v>
      </c>
      <c r="G146" s="237"/>
      <c r="H146" s="238" t="s">
        <v>20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134</v>
      </c>
      <c r="AU146" s="245" t="s">
        <v>85</v>
      </c>
      <c r="AV146" s="14" t="s">
        <v>22</v>
      </c>
      <c r="AW146" s="14" t="s">
        <v>37</v>
      </c>
      <c r="AX146" s="14" t="s">
        <v>75</v>
      </c>
      <c r="AY146" s="245" t="s">
        <v>123</v>
      </c>
    </row>
    <row r="147" s="2" customFormat="1" ht="16.5" customHeight="1">
      <c r="A147" s="40"/>
      <c r="B147" s="41"/>
      <c r="C147" s="269" t="s">
        <v>214</v>
      </c>
      <c r="D147" s="269" t="s">
        <v>215</v>
      </c>
      <c r="E147" s="270" t="s">
        <v>216</v>
      </c>
      <c r="F147" s="271" t="s">
        <v>217</v>
      </c>
      <c r="G147" s="272" t="s">
        <v>191</v>
      </c>
      <c r="H147" s="273">
        <v>9.3599999999999994</v>
      </c>
      <c r="I147" s="274"/>
      <c r="J147" s="275">
        <f>ROUND(I147*H147,2)</f>
        <v>0</v>
      </c>
      <c r="K147" s="271" t="s">
        <v>129</v>
      </c>
      <c r="L147" s="276"/>
      <c r="M147" s="277" t="s">
        <v>20</v>
      </c>
      <c r="N147" s="278" t="s">
        <v>46</v>
      </c>
      <c r="O147" s="86"/>
      <c r="P147" s="215">
        <f>O147*H147</f>
        <v>0</v>
      </c>
      <c r="Q147" s="215">
        <v>1</v>
      </c>
      <c r="R147" s="215">
        <f>Q147*H147</f>
        <v>9.3599999999999994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182</v>
      </c>
      <c r="AT147" s="217" t="s">
        <v>215</v>
      </c>
      <c r="AU147" s="217" t="s">
        <v>85</v>
      </c>
      <c r="AY147" s="19" t="s">
        <v>123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22</v>
      </c>
      <c r="BK147" s="218">
        <f>ROUND(I147*H147,2)</f>
        <v>0</v>
      </c>
      <c r="BL147" s="19" t="s">
        <v>130</v>
      </c>
      <c r="BM147" s="217" t="s">
        <v>218</v>
      </c>
    </row>
    <row r="148" s="13" customFormat="1">
      <c r="A148" s="13"/>
      <c r="B148" s="224"/>
      <c r="C148" s="225"/>
      <c r="D148" s="226" t="s">
        <v>134</v>
      </c>
      <c r="E148" s="227" t="s">
        <v>20</v>
      </c>
      <c r="F148" s="228" t="s">
        <v>219</v>
      </c>
      <c r="G148" s="225"/>
      <c r="H148" s="229">
        <v>9.3599999999999994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134</v>
      </c>
      <c r="AU148" s="235" t="s">
        <v>85</v>
      </c>
      <c r="AV148" s="13" t="s">
        <v>85</v>
      </c>
      <c r="AW148" s="13" t="s">
        <v>37</v>
      </c>
      <c r="AX148" s="13" t="s">
        <v>22</v>
      </c>
      <c r="AY148" s="235" t="s">
        <v>123</v>
      </c>
    </row>
    <row r="149" s="12" customFormat="1" ht="22.8" customHeight="1">
      <c r="A149" s="12"/>
      <c r="B149" s="190"/>
      <c r="C149" s="191"/>
      <c r="D149" s="192" t="s">
        <v>74</v>
      </c>
      <c r="E149" s="204" t="s">
        <v>85</v>
      </c>
      <c r="F149" s="204" t="s">
        <v>220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SUM(P150:P183)</f>
        <v>0</v>
      </c>
      <c r="Q149" s="198"/>
      <c r="R149" s="199">
        <f>SUM(R150:R183)</f>
        <v>217.00790076999999</v>
      </c>
      <c r="S149" s="198"/>
      <c r="T149" s="200">
        <f>SUM(T150:T183)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22</v>
      </c>
      <c r="AT149" s="202" t="s">
        <v>74</v>
      </c>
      <c r="AU149" s="202" t="s">
        <v>22</v>
      </c>
      <c r="AY149" s="201" t="s">
        <v>123</v>
      </c>
      <c r="BK149" s="203">
        <f>SUM(BK150:BK183)</f>
        <v>0</v>
      </c>
    </row>
    <row r="150" s="2" customFormat="1" ht="16.5" customHeight="1">
      <c r="A150" s="40"/>
      <c r="B150" s="41"/>
      <c r="C150" s="206" t="s">
        <v>221</v>
      </c>
      <c r="D150" s="206" t="s">
        <v>125</v>
      </c>
      <c r="E150" s="207" t="s">
        <v>222</v>
      </c>
      <c r="F150" s="208" t="s">
        <v>223</v>
      </c>
      <c r="G150" s="209" t="s">
        <v>138</v>
      </c>
      <c r="H150" s="210">
        <v>18.207999999999998</v>
      </c>
      <c r="I150" s="211"/>
      <c r="J150" s="212">
        <f>ROUND(I150*H150,2)</f>
        <v>0</v>
      </c>
      <c r="K150" s="208" t="s">
        <v>129</v>
      </c>
      <c r="L150" s="46"/>
      <c r="M150" s="213" t="s">
        <v>20</v>
      </c>
      <c r="N150" s="214" t="s">
        <v>46</v>
      </c>
      <c r="O150" s="86"/>
      <c r="P150" s="215">
        <f>O150*H150</f>
        <v>0</v>
      </c>
      <c r="Q150" s="215">
        <v>2.3010199999999998</v>
      </c>
      <c r="R150" s="215">
        <f>Q150*H150</f>
        <v>41.89697215999999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130</v>
      </c>
      <c r="AT150" s="217" t="s">
        <v>125</v>
      </c>
      <c r="AU150" s="217" t="s">
        <v>85</v>
      </c>
      <c r="AY150" s="19" t="s">
        <v>123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22</v>
      </c>
      <c r="BK150" s="218">
        <f>ROUND(I150*H150,2)</f>
        <v>0</v>
      </c>
      <c r="BL150" s="19" t="s">
        <v>130</v>
      </c>
      <c r="BM150" s="217" t="s">
        <v>224</v>
      </c>
    </row>
    <row r="151" s="2" customFormat="1">
      <c r="A151" s="40"/>
      <c r="B151" s="41"/>
      <c r="C151" s="42"/>
      <c r="D151" s="219" t="s">
        <v>132</v>
      </c>
      <c r="E151" s="42"/>
      <c r="F151" s="220" t="s">
        <v>225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132</v>
      </c>
      <c r="AU151" s="19" t="s">
        <v>85</v>
      </c>
    </row>
    <row r="152" s="2" customFormat="1">
      <c r="A152" s="40"/>
      <c r="B152" s="41"/>
      <c r="C152" s="42"/>
      <c r="D152" s="226" t="s">
        <v>160</v>
      </c>
      <c r="E152" s="42"/>
      <c r="F152" s="257" t="s">
        <v>226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160</v>
      </c>
      <c r="AU152" s="19" t="s">
        <v>85</v>
      </c>
    </row>
    <row r="153" s="13" customFormat="1">
      <c r="A153" s="13"/>
      <c r="B153" s="224"/>
      <c r="C153" s="225"/>
      <c r="D153" s="226" t="s">
        <v>134</v>
      </c>
      <c r="E153" s="227" t="s">
        <v>20</v>
      </c>
      <c r="F153" s="228" t="s">
        <v>227</v>
      </c>
      <c r="G153" s="225"/>
      <c r="H153" s="229">
        <v>18.207999999999998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134</v>
      </c>
      <c r="AU153" s="235" t="s">
        <v>85</v>
      </c>
      <c r="AV153" s="13" t="s">
        <v>85</v>
      </c>
      <c r="AW153" s="13" t="s">
        <v>37</v>
      </c>
      <c r="AX153" s="13" t="s">
        <v>22</v>
      </c>
      <c r="AY153" s="235" t="s">
        <v>123</v>
      </c>
    </row>
    <row r="154" s="14" customFormat="1">
      <c r="A154" s="14"/>
      <c r="B154" s="236"/>
      <c r="C154" s="237"/>
      <c r="D154" s="226" t="s">
        <v>134</v>
      </c>
      <c r="E154" s="238" t="s">
        <v>20</v>
      </c>
      <c r="F154" s="239" t="s">
        <v>142</v>
      </c>
      <c r="G154" s="237"/>
      <c r="H154" s="238" t="s">
        <v>20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134</v>
      </c>
      <c r="AU154" s="245" t="s">
        <v>85</v>
      </c>
      <c r="AV154" s="14" t="s">
        <v>22</v>
      </c>
      <c r="AW154" s="14" t="s">
        <v>37</v>
      </c>
      <c r="AX154" s="14" t="s">
        <v>75</v>
      </c>
      <c r="AY154" s="245" t="s">
        <v>123</v>
      </c>
    </row>
    <row r="155" s="2" customFormat="1" ht="16.5" customHeight="1">
      <c r="A155" s="40"/>
      <c r="B155" s="41"/>
      <c r="C155" s="206" t="s">
        <v>8</v>
      </c>
      <c r="D155" s="206" t="s">
        <v>125</v>
      </c>
      <c r="E155" s="207" t="s">
        <v>228</v>
      </c>
      <c r="F155" s="208" t="s">
        <v>229</v>
      </c>
      <c r="G155" s="209" t="s">
        <v>230</v>
      </c>
      <c r="H155" s="210">
        <v>234.04400000000001</v>
      </c>
      <c r="I155" s="211"/>
      <c r="J155" s="212">
        <f>ROUND(I155*H155,2)</f>
        <v>0</v>
      </c>
      <c r="K155" s="208" t="s">
        <v>129</v>
      </c>
      <c r="L155" s="46"/>
      <c r="M155" s="213" t="s">
        <v>20</v>
      </c>
      <c r="N155" s="214" t="s">
        <v>46</v>
      </c>
      <c r="O155" s="86"/>
      <c r="P155" s="215">
        <f>O155*H155</f>
        <v>0</v>
      </c>
      <c r="Q155" s="215">
        <v>0.00048999999999999998</v>
      </c>
      <c r="R155" s="215">
        <f>Q155*H155</f>
        <v>0.11468156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130</v>
      </c>
      <c r="AT155" s="217" t="s">
        <v>125</v>
      </c>
      <c r="AU155" s="217" t="s">
        <v>85</v>
      </c>
      <c r="AY155" s="19" t="s">
        <v>123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22</v>
      </c>
      <c r="BK155" s="218">
        <f>ROUND(I155*H155,2)</f>
        <v>0</v>
      </c>
      <c r="BL155" s="19" t="s">
        <v>130</v>
      </c>
      <c r="BM155" s="217" t="s">
        <v>231</v>
      </c>
    </row>
    <row r="156" s="2" customFormat="1">
      <c r="A156" s="40"/>
      <c r="B156" s="41"/>
      <c r="C156" s="42"/>
      <c r="D156" s="219" t="s">
        <v>132</v>
      </c>
      <c r="E156" s="42"/>
      <c r="F156" s="220" t="s">
        <v>232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132</v>
      </c>
      <c r="AU156" s="19" t="s">
        <v>85</v>
      </c>
    </row>
    <row r="157" s="2" customFormat="1">
      <c r="A157" s="40"/>
      <c r="B157" s="41"/>
      <c r="C157" s="42"/>
      <c r="D157" s="226" t="s">
        <v>160</v>
      </c>
      <c r="E157" s="42"/>
      <c r="F157" s="257" t="s">
        <v>233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160</v>
      </c>
      <c r="AU157" s="19" t="s">
        <v>85</v>
      </c>
    </row>
    <row r="158" s="13" customFormat="1">
      <c r="A158" s="13"/>
      <c r="B158" s="224"/>
      <c r="C158" s="225"/>
      <c r="D158" s="226" t="s">
        <v>134</v>
      </c>
      <c r="E158" s="227" t="s">
        <v>20</v>
      </c>
      <c r="F158" s="228" t="s">
        <v>234</v>
      </c>
      <c r="G158" s="225"/>
      <c r="H158" s="229">
        <v>234.04400000000001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134</v>
      </c>
      <c r="AU158" s="235" t="s">
        <v>85</v>
      </c>
      <c r="AV158" s="13" t="s">
        <v>85</v>
      </c>
      <c r="AW158" s="13" t="s">
        <v>37</v>
      </c>
      <c r="AX158" s="13" t="s">
        <v>22</v>
      </c>
      <c r="AY158" s="235" t="s">
        <v>123</v>
      </c>
    </row>
    <row r="159" s="14" customFormat="1">
      <c r="A159" s="14"/>
      <c r="B159" s="236"/>
      <c r="C159" s="237"/>
      <c r="D159" s="226" t="s">
        <v>134</v>
      </c>
      <c r="E159" s="238" t="s">
        <v>20</v>
      </c>
      <c r="F159" s="239" t="s">
        <v>142</v>
      </c>
      <c r="G159" s="237"/>
      <c r="H159" s="238" t="s">
        <v>20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134</v>
      </c>
      <c r="AU159" s="245" t="s">
        <v>85</v>
      </c>
      <c r="AV159" s="14" t="s">
        <v>22</v>
      </c>
      <c r="AW159" s="14" t="s">
        <v>37</v>
      </c>
      <c r="AX159" s="14" t="s">
        <v>75</v>
      </c>
      <c r="AY159" s="245" t="s">
        <v>123</v>
      </c>
    </row>
    <row r="160" s="2" customFormat="1" ht="16.5" customHeight="1">
      <c r="A160" s="40"/>
      <c r="B160" s="41"/>
      <c r="C160" s="206" t="s">
        <v>235</v>
      </c>
      <c r="D160" s="206" t="s">
        <v>125</v>
      </c>
      <c r="E160" s="207" t="s">
        <v>236</v>
      </c>
      <c r="F160" s="208" t="s">
        <v>237</v>
      </c>
      <c r="G160" s="209" t="s">
        <v>138</v>
      </c>
      <c r="H160" s="210">
        <v>75.683000000000007</v>
      </c>
      <c r="I160" s="211"/>
      <c r="J160" s="212">
        <f>ROUND(I160*H160,2)</f>
        <v>0</v>
      </c>
      <c r="K160" s="208" t="s">
        <v>129</v>
      </c>
      <c r="L160" s="46"/>
      <c r="M160" s="213" t="s">
        <v>20</v>
      </c>
      <c r="N160" s="214" t="s">
        <v>46</v>
      </c>
      <c r="O160" s="86"/>
      <c r="P160" s="215">
        <f>O160*H160</f>
        <v>0</v>
      </c>
      <c r="Q160" s="215">
        <v>2.3010199999999998</v>
      </c>
      <c r="R160" s="215">
        <f>Q160*H160</f>
        <v>174.14809665999999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130</v>
      </c>
      <c r="AT160" s="217" t="s">
        <v>125</v>
      </c>
      <c r="AU160" s="217" t="s">
        <v>85</v>
      </c>
      <c r="AY160" s="19" t="s">
        <v>123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22</v>
      </c>
      <c r="BK160" s="218">
        <f>ROUND(I160*H160,2)</f>
        <v>0</v>
      </c>
      <c r="BL160" s="19" t="s">
        <v>130</v>
      </c>
      <c r="BM160" s="217" t="s">
        <v>238</v>
      </c>
    </row>
    <row r="161" s="2" customFormat="1">
      <c r="A161" s="40"/>
      <c r="B161" s="41"/>
      <c r="C161" s="42"/>
      <c r="D161" s="219" t="s">
        <v>132</v>
      </c>
      <c r="E161" s="42"/>
      <c r="F161" s="220" t="s">
        <v>239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132</v>
      </c>
      <c r="AU161" s="19" t="s">
        <v>85</v>
      </c>
    </row>
    <row r="162" s="2" customFormat="1">
      <c r="A162" s="40"/>
      <c r="B162" s="41"/>
      <c r="C162" s="42"/>
      <c r="D162" s="226" t="s">
        <v>160</v>
      </c>
      <c r="E162" s="42"/>
      <c r="F162" s="257" t="s">
        <v>240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160</v>
      </c>
      <c r="AU162" s="19" t="s">
        <v>85</v>
      </c>
    </row>
    <row r="163" s="13" customFormat="1">
      <c r="A163" s="13"/>
      <c r="B163" s="224"/>
      <c r="C163" s="225"/>
      <c r="D163" s="226" t="s">
        <v>134</v>
      </c>
      <c r="E163" s="227" t="s">
        <v>20</v>
      </c>
      <c r="F163" s="228" t="s">
        <v>241</v>
      </c>
      <c r="G163" s="225"/>
      <c r="H163" s="229">
        <v>75.314999999999998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134</v>
      </c>
      <c r="AU163" s="235" t="s">
        <v>85</v>
      </c>
      <c r="AV163" s="13" t="s">
        <v>85</v>
      </c>
      <c r="AW163" s="13" t="s">
        <v>37</v>
      </c>
      <c r="AX163" s="13" t="s">
        <v>75</v>
      </c>
      <c r="AY163" s="235" t="s">
        <v>123</v>
      </c>
    </row>
    <row r="164" s="13" customFormat="1">
      <c r="A164" s="13"/>
      <c r="B164" s="224"/>
      <c r="C164" s="225"/>
      <c r="D164" s="226" t="s">
        <v>134</v>
      </c>
      <c r="E164" s="227" t="s">
        <v>20</v>
      </c>
      <c r="F164" s="228" t="s">
        <v>242</v>
      </c>
      <c r="G164" s="225"/>
      <c r="H164" s="229">
        <v>0.36799999999999999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134</v>
      </c>
      <c r="AU164" s="235" t="s">
        <v>85</v>
      </c>
      <c r="AV164" s="13" t="s">
        <v>85</v>
      </c>
      <c r="AW164" s="13" t="s">
        <v>37</v>
      </c>
      <c r="AX164" s="13" t="s">
        <v>75</v>
      </c>
      <c r="AY164" s="235" t="s">
        <v>123</v>
      </c>
    </row>
    <row r="165" s="16" customFormat="1">
      <c r="A165" s="16"/>
      <c r="B165" s="258"/>
      <c r="C165" s="259"/>
      <c r="D165" s="226" t="s">
        <v>134</v>
      </c>
      <c r="E165" s="260" t="s">
        <v>20</v>
      </c>
      <c r="F165" s="261" t="s">
        <v>169</v>
      </c>
      <c r="G165" s="259"/>
      <c r="H165" s="262">
        <v>75.683000000000007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8" t="s">
        <v>134</v>
      </c>
      <c r="AU165" s="268" t="s">
        <v>85</v>
      </c>
      <c r="AV165" s="16" t="s">
        <v>130</v>
      </c>
      <c r="AW165" s="16" t="s">
        <v>37</v>
      </c>
      <c r="AX165" s="16" t="s">
        <v>22</v>
      </c>
      <c r="AY165" s="268" t="s">
        <v>123</v>
      </c>
    </row>
    <row r="166" s="14" customFormat="1">
      <c r="A166" s="14"/>
      <c r="B166" s="236"/>
      <c r="C166" s="237"/>
      <c r="D166" s="226" t="s">
        <v>134</v>
      </c>
      <c r="E166" s="238" t="s">
        <v>20</v>
      </c>
      <c r="F166" s="239" t="s">
        <v>142</v>
      </c>
      <c r="G166" s="237"/>
      <c r="H166" s="238" t="s">
        <v>20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134</v>
      </c>
      <c r="AU166" s="245" t="s">
        <v>85</v>
      </c>
      <c r="AV166" s="14" t="s">
        <v>22</v>
      </c>
      <c r="AW166" s="14" t="s">
        <v>37</v>
      </c>
      <c r="AX166" s="14" t="s">
        <v>75</v>
      </c>
      <c r="AY166" s="245" t="s">
        <v>123</v>
      </c>
    </row>
    <row r="167" s="2" customFormat="1" ht="16.5" customHeight="1">
      <c r="A167" s="40"/>
      <c r="B167" s="41"/>
      <c r="C167" s="206" t="s">
        <v>243</v>
      </c>
      <c r="D167" s="206" t="s">
        <v>125</v>
      </c>
      <c r="E167" s="207" t="s">
        <v>244</v>
      </c>
      <c r="F167" s="208" t="s">
        <v>245</v>
      </c>
      <c r="G167" s="209" t="s">
        <v>128</v>
      </c>
      <c r="H167" s="210">
        <v>256.73099999999999</v>
      </c>
      <c r="I167" s="211"/>
      <c r="J167" s="212">
        <f>ROUND(I167*H167,2)</f>
        <v>0</v>
      </c>
      <c r="K167" s="208" t="s">
        <v>129</v>
      </c>
      <c r="L167" s="46"/>
      <c r="M167" s="213" t="s">
        <v>20</v>
      </c>
      <c r="N167" s="214" t="s">
        <v>46</v>
      </c>
      <c r="O167" s="86"/>
      <c r="P167" s="215">
        <f>O167*H167</f>
        <v>0</v>
      </c>
      <c r="Q167" s="215">
        <v>0.0026900000000000001</v>
      </c>
      <c r="R167" s="215">
        <f>Q167*H167</f>
        <v>0.69060639000000001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130</v>
      </c>
      <c r="AT167" s="217" t="s">
        <v>125</v>
      </c>
      <c r="AU167" s="217" t="s">
        <v>85</v>
      </c>
      <c r="AY167" s="19" t="s">
        <v>123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22</v>
      </c>
      <c r="BK167" s="218">
        <f>ROUND(I167*H167,2)</f>
        <v>0</v>
      </c>
      <c r="BL167" s="19" t="s">
        <v>130</v>
      </c>
      <c r="BM167" s="217" t="s">
        <v>246</v>
      </c>
    </row>
    <row r="168" s="2" customFormat="1">
      <c r="A168" s="40"/>
      <c r="B168" s="41"/>
      <c r="C168" s="42"/>
      <c r="D168" s="219" t="s">
        <v>132</v>
      </c>
      <c r="E168" s="42"/>
      <c r="F168" s="220" t="s">
        <v>247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132</v>
      </c>
      <c r="AU168" s="19" t="s">
        <v>85</v>
      </c>
    </row>
    <row r="169" s="13" customFormat="1">
      <c r="A169" s="13"/>
      <c r="B169" s="224"/>
      <c r="C169" s="225"/>
      <c r="D169" s="226" t="s">
        <v>134</v>
      </c>
      <c r="E169" s="227" t="s">
        <v>20</v>
      </c>
      <c r="F169" s="228" t="s">
        <v>248</v>
      </c>
      <c r="G169" s="225"/>
      <c r="H169" s="229">
        <v>281.20299999999997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134</v>
      </c>
      <c r="AU169" s="235" t="s">
        <v>85</v>
      </c>
      <c r="AV169" s="13" t="s">
        <v>85</v>
      </c>
      <c r="AW169" s="13" t="s">
        <v>37</v>
      </c>
      <c r="AX169" s="13" t="s">
        <v>75</v>
      </c>
      <c r="AY169" s="235" t="s">
        <v>123</v>
      </c>
    </row>
    <row r="170" s="13" customFormat="1">
      <c r="A170" s="13"/>
      <c r="B170" s="224"/>
      <c r="C170" s="225"/>
      <c r="D170" s="226" t="s">
        <v>134</v>
      </c>
      <c r="E170" s="227" t="s">
        <v>20</v>
      </c>
      <c r="F170" s="228" t="s">
        <v>249</v>
      </c>
      <c r="G170" s="225"/>
      <c r="H170" s="229">
        <v>2.2480000000000002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134</v>
      </c>
      <c r="AU170" s="235" t="s">
        <v>85</v>
      </c>
      <c r="AV170" s="13" t="s">
        <v>85</v>
      </c>
      <c r="AW170" s="13" t="s">
        <v>37</v>
      </c>
      <c r="AX170" s="13" t="s">
        <v>75</v>
      </c>
      <c r="AY170" s="235" t="s">
        <v>123</v>
      </c>
    </row>
    <row r="171" s="13" customFormat="1">
      <c r="A171" s="13"/>
      <c r="B171" s="224"/>
      <c r="C171" s="225"/>
      <c r="D171" s="226" t="s">
        <v>134</v>
      </c>
      <c r="E171" s="227" t="s">
        <v>20</v>
      </c>
      <c r="F171" s="228" t="s">
        <v>250</v>
      </c>
      <c r="G171" s="225"/>
      <c r="H171" s="229">
        <v>10.880000000000001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134</v>
      </c>
      <c r="AU171" s="235" t="s">
        <v>85</v>
      </c>
      <c r="AV171" s="13" t="s">
        <v>85</v>
      </c>
      <c r="AW171" s="13" t="s">
        <v>37</v>
      </c>
      <c r="AX171" s="13" t="s">
        <v>75</v>
      </c>
      <c r="AY171" s="235" t="s">
        <v>123</v>
      </c>
    </row>
    <row r="172" s="13" customFormat="1">
      <c r="A172" s="13"/>
      <c r="B172" s="224"/>
      <c r="C172" s="225"/>
      <c r="D172" s="226" t="s">
        <v>134</v>
      </c>
      <c r="E172" s="227" t="s">
        <v>20</v>
      </c>
      <c r="F172" s="228" t="s">
        <v>251</v>
      </c>
      <c r="G172" s="225"/>
      <c r="H172" s="229">
        <v>-37.600000000000001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134</v>
      </c>
      <c r="AU172" s="235" t="s">
        <v>85</v>
      </c>
      <c r="AV172" s="13" t="s">
        <v>85</v>
      </c>
      <c r="AW172" s="13" t="s">
        <v>37</v>
      </c>
      <c r="AX172" s="13" t="s">
        <v>75</v>
      </c>
      <c r="AY172" s="235" t="s">
        <v>123</v>
      </c>
    </row>
    <row r="173" s="16" customFormat="1">
      <c r="A173" s="16"/>
      <c r="B173" s="258"/>
      <c r="C173" s="259"/>
      <c r="D173" s="226" t="s">
        <v>134</v>
      </c>
      <c r="E173" s="260" t="s">
        <v>20</v>
      </c>
      <c r="F173" s="261" t="s">
        <v>169</v>
      </c>
      <c r="G173" s="259"/>
      <c r="H173" s="262">
        <v>256.73099999999999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8" t="s">
        <v>134</v>
      </c>
      <c r="AU173" s="268" t="s">
        <v>85</v>
      </c>
      <c r="AV173" s="16" t="s">
        <v>130</v>
      </c>
      <c r="AW173" s="16" t="s">
        <v>37</v>
      </c>
      <c r="AX173" s="16" t="s">
        <v>22</v>
      </c>
      <c r="AY173" s="268" t="s">
        <v>123</v>
      </c>
    </row>
    <row r="174" s="14" customFormat="1">
      <c r="A174" s="14"/>
      <c r="B174" s="236"/>
      <c r="C174" s="237"/>
      <c r="D174" s="226" t="s">
        <v>134</v>
      </c>
      <c r="E174" s="238" t="s">
        <v>20</v>
      </c>
      <c r="F174" s="239" t="s">
        <v>142</v>
      </c>
      <c r="G174" s="237"/>
      <c r="H174" s="238" t="s">
        <v>20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134</v>
      </c>
      <c r="AU174" s="245" t="s">
        <v>85</v>
      </c>
      <c r="AV174" s="14" t="s">
        <v>22</v>
      </c>
      <c r="AW174" s="14" t="s">
        <v>37</v>
      </c>
      <c r="AX174" s="14" t="s">
        <v>75</v>
      </c>
      <c r="AY174" s="245" t="s">
        <v>123</v>
      </c>
    </row>
    <row r="175" s="2" customFormat="1" ht="16.5" customHeight="1">
      <c r="A175" s="40"/>
      <c r="B175" s="41"/>
      <c r="C175" s="206" t="s">
        <v>252</v>
      </c>
      <c r="D175" s="206" t="s">
        <v>125</v>
      </c>
      <c r="E175" s="207" t="s">
        <v>253</v>
      </c>
      <c r="F175" s="208" t="s">
        <v>254</v>
      </c>
      <c r="G175" s="209" t="s">
        <v>128</v>
      </c>
      <c r="H175" s="210">
        <v>256.73099999999999</v>
      </c>
      <c r="I175" s="211"/>
      <c r="J175" s="212">
        <f>ROUND(I175*H175,2)</f>
        <v>0</v>
      </c>
      <c r="K175" s="208" t="s">
        <v>129</v>
      </c>
      <c r="L175" s="46"/>
      <c r="M175" s="213" t="s">
        <v>20</v>
      </c>
      <c r="N175" s="214" t="s">
        <v>46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130</v>
      </c>
      <c r="AT175" s="217" t="s">
        <v>125</v>
      </c>
      <c r="AU175" s="217" t="s">
        <v>85</v>
      </c>
      <c r="AY175" s="19" t="s">
        <v>123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22</v>
      </c>
      <c r="BK175" s="218">
        <f>ROUND(I175*H175,2)</f>
        <v>0</v>
      </c>
      <c r="BL175" s="19" t="s">
        <v>130</v>
      </c>
      <c r="BM175" s="217" t="s">
        <v>255</v>
      </c>
    </row>
    <row r="176" s="2" customFormat="1">
      <c r="A176" s="40"/>
      <c r="B176" s="41"/>
      <c r="C176" s="42"/>
      <c r="D176" s="219" t="s">
        <v>132</v>
      </c>
      <c r="E176" s="42"/>
      <c r="F176" s="220" t="s">
        <v>256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132</v>
      </c>
      <c r="AU176" s="19" t="s">
        <v>85</v>
      </c>
    </row>
    <row r="177" s="2" customFormat="1" ht="16.5" customHeight="1">
      <c r="A177" s="40"/>
      <c r="B177" s="41"/>
      <c r="C177" s="206" t="s">
        <v>257</v>
      </c>
      <c r="D177" s="206" t="s">
        <v>125</v>
      </c>
      <c r="E177" s="207" t="s">
        <v>258</v>
      </c>
      <c r="F177" s="208" t="s">
        <v>259</v>
      </c>
      <c r="G177" s="209" t="s">
        <v>128</v>
      </c>
      <c r="H177" s="210">
        <v>37.600000000000001</v>
      </c>
      <c r="I177" s="211"/>
      <c r="J177" s="212">
        <f>ROUND(I177*H177,2)</f>
        <v>0</v>
      </c>
      <c r="K177" s="208" t="s">
        <v>129</v>
      </c>
      <c r="L177" s="46"/>
      <c r="M177" s="213" t="s">
        <v>20</v>
      </c>
      <c r="N177" s="214" t="s">
        <v>46</v>
      </c>
      <c r="O177" s="86"/>
      <c r="P177" s="215">
        <f>O177*H177</f>
        <v>0</v>
      </c>
      <c r="Q177" s="215">
        <v>0.0041900000000000001</v>
      </c>
      <c r="R177" s="215">
        <f>Q177*H177</f>
        <v>0.15754400000000002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130</v>
      </c>
      <c r="AT177" s="217" t="s">
        <v>125</v>
      </c>
      <c r="AU177" s="217" t="s">
        <v>85</v>
      </c>
      <c r="AY177" s="19" t="s">
        <v>123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22</v>
      </c>
      <c r="BK177" s="218">
        <f>ROUND(I177*H177,2)</f>
        <v>0</v>
      </c>
      <c r="BL177" s="19" t="s">
        <v>130</v>
      </c>
      <c r="BM177" s="217" t="s">
        <v>260</v>
      </c>
    </row>
    <row r="178" s="2" customFormat="1">
      <c r="A178" s="40"/>
      <c r="B178" s="41"/>
      <c r="C178" s="42"/>
      <c r="D178" s="219" t="s">
        <v>132</v>
      </c>
      <c r="E178" s="42"/>
      <c r="F178" s="220" t="s">
        <v>261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132</v>
      </c>
      <c r="AU178" s="19" t="s">
        <v>85</v>
      </c>
    </row>
    <row r="179" s="13" customFormat="1">
      <c r="A179" s="13"/>
      <c r="B179" s="224"/>
      <c r="C179" s="225"/>
      <c r="D179" s="226" t="s">
        <v>134</v>
      </c>
      <c r="E179" s="227" t="s">
        <v>20</v>
      </c>
      <c r="F179" s="228" t="s">
        <v>262</v>
      </c>
      <c r="G179" s="225"/>
      <c r="H179" s="229">
        <v>37.600000000000001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134</v>
      </c>
      <c r="AU179" s="235" t="s">
        <v>85</v>
      </c>
      <c r="AV179" s="13" t="s">
        <v>85</v>
      </c>
      <c r="AW179" s="13" t="s">
        <v>37</v>
      </c>
      <c r="AX179" s="13" t="s">
        <v>22</v>
      </c>
      <c r="AY179" s="235" t="s">
        <v>123</v>
      </c>
    </row>
    <row r="180" s="14" customFormat="1">
      <c r="A180" s="14"/>
      <c r="B180" s="236"/>
      <c r="C180" s="237"/>
      <c r="D180" s="226" t="s">
        <v>134</v>
      </c>
      <c r="E180" s="238" t="s">
        <v>20</v>
      </c>
      <c r="F180" s="239" t="s">
        <v>142</v>
      </c>
      <c r="G180" s="237"/>
      <c r="H180" s="238" t="s">
        <v>20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134</v>
      </c>
      <c r="AU180" s="245" t="s">
        <v>85</v>
      </c>
      <c r="AV180" s="14" t="s">
        <v>22</v>
      </c>
      <c r="AW180" s="14" t="s">
        <v>37</v>
      </c>
      <c r="AX180" s="14" t="s">
        <v>75</v>
      </c>
      <c r="AY180" s="245" t="s">
        <v>123</v>
      </c>
    </row>
    <row r="181" s="2" customFormat="1" ht="16.5" customHeight="1">
      <c r="A181" s="40"/>
      <c r="B181" s="41"/>
      <c r="C181" s="206" t="s">
        <v>263</v>
      </c>
      <c r="D181" s="206" t="s">
        <v>125</v>
      </c>
      <c r="E181" s="207" t="s">
        <v>264</v>
      </c>
      <c r="F181" s="208" t="s">
        <v>265</v>
      </c>
      <c r="G181" s="209" t="s">
        <v>128</v>
      </c>
      <c r="H181" s="210">
        <v>37.600000000000001</v>
      </c>
      <c r="I181" s="211"/>
      <c r="J181" s="212">
        <f>ROUND(I181*H181,2)</f>
        <v>0</v>
      </c>
      <c r="K181" s="208" t="s">
        <v>129</v>
      </c>
      <c r="L181" s="46"/>
      <c r="M181" s="213" t="s">
        <v>20</v>
      </c>
      <c r="N181" s="214" t="s">
        <v>46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130</v>
      </c>
      <c r="AT181" s="217" t="s">
        <v>125</v>
      </c>
      <c r="AU181" s="217" t="s">
        <v>85</v>
      </c>
      <c r="AY181" s="19" t="s">
        <v>123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22</v>
      </c>
      <c r="BK181" s="218">
        <f>ROUND(I181*H181,2)</f>
        <v>0</v>
      </c>
      <c r="BL181" s="19" t="s">
        <v>130</v>
      </c>
      <c r="BM181" s="217" t="s">
        <v>266</v>
      </c>
    </row>
    <row r="182" s="2" customFormat="1">
      <c r="A182" s="40"/>
      <c r="B182" s="41"/>
      <c r="C182" s="42"/>
      <c r="D182" s="219" t="s">
        <v>132</v>
      </c>
      <c r="E182" s="42"/>
      <c r="F182" s="220" t="s">
        <v>267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132</v>
      </c>
      <c r="AU182" s="19" t="s">
        <v>85</v>
      </c>
    </row>
    <row r="183" s="2" customFormat="1" ht="16.5" customHeight="1">
      <c r="A183" s="40"/>
      <c r="B183" s="41"/>
      <c r="C183" s="206" t="s">
        <v>7</v>
      </c>
      <c r="D183" s="206" t="s">
        <v>125</v>
      </c>
      <c r="E183" s="207" t="s">
        <v>268</v>
      </c>
      <c r="F183" s="208" t="s">
        <v>269</v>
      </c>
      <c r="G183" s="209" t="s">
        <v>270</v>
      </c>
      <c r="H183" s="210">
        <v>1</v>
      </c>
      <c r="I183" s="211"/>
      <c r="J183" s="212">
        <f>ROUND(I183*H183,2)</f>
        <v>0</v>
      </c>
      <c r="K183" s="208" t="s">
        <v>20</v>
      </c>
      <c r="L183" s="46"/>
      <c r="M183" s="213" t="s">
        <v>20</v>
      </c>
      <c r="N183" s="214" t="s">
        <v>46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130</v>
      </c>
      <c r="AT183" s="217" t="s">
        <v>125</v>
      </c>
      <c r="AU183" s="217" t="s">
        <v>85</v>
      </c>
      <c r="AY183" s="19" t="s">
        <v>123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22</v>
      </c>
      <c r="BK183" s="218">
        <f>ROUND(I183*H183,2)</f>
        <v>0</v>
      </c>
      <c r="BL183" s="19" t="s">
        <v>130</v>
      </c>
      <c r="BM183" s="217" t="s">
        <v>271</v>
      </c>
    </row>
    <row r="184" s="12" customFormat="1" ht="22.8" customHeight="1">
      <c r="A184" s="12"/>
      <c r="B184" s="190"/>
      <c r="C184" s="191"/>
      <c r="D184" s="192" t="s">
        <v>74</v>
      </c>
      <c r="E184" s="204" t="s">
        <v>143</v>
      </c>
      <c r="F184" s="204" t="s">
        <v>272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SUM(P185:P276)</f>
        <v>0</v>
      </c>
      <c r="Q184" s="198"/>
      <c r="R184" s="199">
        <f>SUM(R185:R276)</f>
        <v>569.5150424499999</v>
      </c>
      <c r="S184" s="198"/>
      <c r="T184" s="200">
        <f>SUM(T185:T276)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22</v>
      </c>
      <c r="AT184" s="202" t="s">
        <v>74</v>
      </c>
      <c r="AU184" s="202" t="s">
        <v>22</v>
      </c>
      <c r="AY184" s="201" t="s">
        <v>123</v>
      </c>
      <c r="BK184" s="203">
        <f>SUM(BK185:BK276)</f>
        <v>0</v>
      </c>
    </row>
    <row r="185" s="2" customFormat="1" ht="24.15" customHeight="1">
      <c r="A185" s="40"/>
      <c r="B185" s="41"/>
      <c r="C185" s="206" t="s">
        <v>273</v>
      </c>
      <c r="D185" s="206" t="s">
        <v>125</v>
      </c>
      <c r="E185" s="207" t="s">
        <v>274</v>
      </c>
      <c r="F185" s="208" t="s">
        <v>275</v>
      </c>
      <c r="G185" s="209" t="s">
        <v>138</v>
      </c>
      <c r="H185" s="210">
        <v>10.298</v>
      </c>
      <c r="I185" s="211"/>
      <c r="J185" s="212">
        <f>ROUND(I185*H185,2)</f>
        <v>0</v>
      </c>
      <c r="K185" s="208" t="s">
        <v>20</v>
      </c>
      <c r="L185" s="46"/>
      <c r="M185" s="213" t="s">
        <v>20</v>
      </c>
      <c r="N185" s="214" t="s">
        <v>46</v>
      </c>
      <c r="O185" s="86"/>
      <c r="P185" s="215">
        <f>O185*H185</f>
        <v>0</v>
      </c>
      <c r="Q185" s="215">
        <v>2.5021499999999999</v>
      </c>
      <c r="R185" s="215">
        <f>Q185*H185</f>
        <v>25.767140699999999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130</v>
      </c>
      <c r="AT185" s="217" t="s">
        <v>125</v>
      </c>
      <c r="AU185" s="217" t="s">
        <v>85</v>
      </c>
      <c r="AY185" s="19" t="s">
        <v>123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22</v>
      </c>
      <c r="BK185" s="218">
        <f>ROUND(I185*H185,2)</f>
        <v>0</v>
      </c>
      <c r="BL185" s="19" t="s">
        <v>130</v>
      </c>
      <c r="BM185" s="217" t="s">
        <v>276</v>
      </c>
    </row>
    <row r="186" s="13" customFormat="1">
      <c r="A186" s="13"/>
      <c r="B186" s="224"/>
      <c r="C186" s="225"/>
      <c r="D186" s="226" t="s">
        <v>134</v>
      </c>
      <c r="E186" s="227" t="s">
        <v>20</v>
      </c>
      <c r="F186" s="228" t="s">
        <v>277</v>
      </c>
      <c r="G186" s="225"/>
      <c r="H186" s="229">
        <v>10.19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134</v>
      </c>
      <c r="AU186" s="235" t="s">
        <v>85</v>
      </c>
      <c r="AV186" s="13" t="s">
        <v>85</v>
      </c>
      <c r="AW186" s="13" t="s">
        <v>37</v>
      </c>
      <c r="AX186" s="13" t="s">
        <v>75</v>
      </c>
      <c r="AY186" s="235" t="s">
        <v>123</v>
      </c>
    </row>
    <row r="187" s="13" customFormat="1">
      <c r="A187" s="13"/>
      <c r="B187" s="224"/>
      <c r="C187" s="225"/>
      <c r="D187" s="226" t="s">
        <v>134</v>
      </c>
      <c r="E187" s="227" t="s">
        <v>20</v>
      </c>
      <c r="F187" s="228" t="s">
        <v>278</v>
      </c>
      <c r="G187" s="225"/>
      <c r="H187" s="229">
        <v>0.108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134</v>
      </c>
      <c r="AU187" s="235" t="s">
        <v>85</v>
      </c>
      <c r="AV187" s="13" t="s">
        <v>85</v>
      </c>
      <c r="AW187" s="13" t="s">
        <v>37</v>
      </c>
      <c r="AX187" s="13" t="s">
        <v>75</v>
      </c>
      <c r="AY187" s="235" t="s">
        <v>123</v>
      </c>
    </row>
    <row r="188" s="16" customFormat="1">
      <c r="A188" s="16"/>
      <c r="B188" s="258"/>
      <c r="C188" s="259"/>
      <c r="D188" s="226" t="s">
        <v>134</v>
      </c>
      <c r="E188" s="260" t="s">
        <v>20</v>
      </c>
      <c r="F188" s="261" t="s">
        <v>169</v>
      </c>
      <c r="G188" s="259"/>
      <c r="H188" s="262">
        <v>10.298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68" t="s">
        <v>134</v>
      </c>
      <c r="AU188" s="268" t="s">
        <v>85</v>
      </c>
      <c r="AV188" s="16" t="s">
        <v>130</v>
      </c>
      <c r="AW188" s="16" t="s">
        <v>37</v>
      </c>
      <c r="AX188" s="16" t="s">
        <v>22</v>
      </c>
      <c r="AY188" s="268" t="s">
        <v>123</v>
      </c>
    </row>
    <row r="189" s="14" customFormat="1">
      <c r="A189" s="14"/>
      <c r="B189" s="236"/>
      <c r="C189" s="237"/>
      <c r="D189" s="226" t="s">
        <v>134</v>
      </c>
      <c r="E189" s="238" t="s">
        <v>20</v>
      </c>
      <c r="F189" s="239" t="s">
        <v>142</v>
      </c>
      <c r="G189" s="237"/>
      <c r="H189" s="238" t="s">
        <v>20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134</v>
      </c>
      <c r="AU189" s="245" t="s">
        <v>85</v>
      </c>
      <c r="AV189" s="14" t="s">
        <v>22</v>
      </c>
      <c r="AW189" s="14" t="s">
        <v>37</v>
      </c>
      <c r="AX189" s="14" t="s">
        <v>75</v>
      </c>
      <c r="AY189" s="245" t="s">
        <v>123</v>
      </c>
    </row>
    <row r="190" s="2" customFormat="1" ht="21.75" customHeight="1">
      <c r="A190" s="40"/>
      <c r="B190" s="41"/>
      <c r="C190" s="206" t="s">
        <v>279</v>
      </c>
      <c r="D190" s="206" t="s">
        <v>125</v>
      </c>
      <c r="E190" s="207" t="s">
        <v>280</v>
      </c>
      <c r="F190" s="208" t="s">
        <v>281</v>
      </c>
      <c r="G190" s="209" t="s">
        <v>128</v>
      </c>
      <c r="H190" s="210">
        <v>103.78100000000001</v>
      </c>
      <c r="I190" s="211"/>
      <c r="J190" s="212">
        <f>ROUND(I190*H190,2)</f>
        <v>0</v>
      </c>
      <c r="K190" s="208" t="s">
        <v>129</v>
      </c>
      <c r="L190" s="46"/>
      <c r="M190" s="213" t="s">
        <v>20</v>
      </c>
      <c r="N190" s="214" t="s">
        <v>46</v>
      </c>
      <c r="O190" s="86"/>
      <c r="P190" s="215">
        <f>O190*H190</f>
        <v>0</v>
      </c>
      <c r="Q190" s="215">
        <v>0.025190000000000001</v>
      </c>
      <c r="R190" s="215">
        <f>Q190*H190</f>
        <v>2.6142433900000004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130</v>
      </c>
      <c r="AT190" s="217" t="s">
        <v>125</v>
      </c>
      <c r="AU190" s="217" t="s">
        <v>85</v>
      </c>
      <c r="AY190" s="19" t="s">
        <v>123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22</v>
      </c>
      <c r="BK190" s="218">
        <f>ROUND(I190*H190,2)</f>
        <v>0</v>
      </c>
      <c r="BL190" s="19" t="s">
        <v>130</v>
      </c>
      <c r="BM190" s="217" t="s">
        <v>282</v>
      </c>
    </row>
    <row r="191" s="2" customFormat="1">
      <c r="A191" s="40"/>
      <c r="B191" s="41"/>
      <c r="C191" s="42"/>
      <c r="D191" s="219" t="s">
        <v>132</v>
      </c>
      <c r="E191" s="42"/>
      <c r="F191" s="220" t="s">
        <v>283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132</v>
      </c>
      <c r="AU191" s="19" t="s">
        <v>85</v>
      </c>
    </row>
    <row r="192" s="2" customFormat="1">
      <c r="A192" s="40"/>
      <c r="B192" s="41"/>
      <c r="C192" s="42"/>
      <c r="D192" s="226" t="s">
        <v>160</v>
      </c>
      <c r="E192" s="42"/>
      <c r="F192" s="257" t="s">
        <v>284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160</v>
      </c>
      <c r="AU192" s="19" t="s">
        <v>85</v>
      </c>
    </row>
    <row r="193" s="13" customFormat="1">
      <c r="A193" s="13"/>
      <c r="B193" s="224"/>
      <c r="C193" s="225"/>
      <c r="D193" s="226" t="s">
        <v>134</v>
      </c>
      <c r="E193" s="227" t="s">
        <v>20</v>
      </c>
      <c r="F193" s="228" t="s">
        <v>285</v>
      </c>
      <c r="G193" s="225"/>
      <c r="H193" s="229">
        <v>101.94799999999999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134</v>
      </c>
      <c r="AU193" s="235" t="s">
        <v>85</v>
      </c>
      <c r="AV193" s="13" t="s">
        <v>85</v>
      </c>
      <c r="AW193" s="13" t="s">
        <v>37</v>
      </c>
      <c r="AX193" s="13" t="s">
        <v>75</v>
      </c>
      <c r="AY193" s="235" t="s">
        <v>123</v>
      </c>
    </row>
    <row r="194" s="13" customFormat="1">
      <c r="A194" s="13"/>
      <c r="B194" s="224"/>
      <c r="C194" s="225"/>
      <c r="D194" s="226" t="s">
        <v>134</v>
      </c>
      <c r="E194" s="227" t="s">
        <v>20</v>
      </c>
      <c r="F194" s="228" t="s">
        <v>286</v>
      </c>
      <c r="G194" s="225"/>
      <c r="H194" s="229">
        <v>-46.749000000000002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134</v>
      </c>
      <c r="AU194" s="235" t="s">
        <v>85</v>
      </c>
      <c r="AV194" s="13" t="s">
        <v>85</v>
      </c>
      <c r="AW194" s="13" t="s">
        <v>37</v>
      </c>
      <c r="AX194" s="13" t="s">
        <v>75</v>
      </c>
      <c r="AY194" s="235" t="s">
        <v>123</v>
      </c>
    </row>
    <row r="195" s="13" customFormat="1">
      <c r="A195" s="13"/>
      <c r="B195" s="224"/>
      <c r="C195" s="225"/>
      <c r="D195" s="226" t="s">
        <v>134</v>
      </c>
      <c r="E195" s="227" t="s">
        <v>20</v>
      </c>
      <c r="F195" s="228" t="s">
        <v>287</v>
      </c>
      <c r="G195" s="225"/>
      <c r="H195" s="229">
        <v>47.417999999999999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134</v>
      </c>
      <c r="AU195" s="235" t="s">
        <v>85</v>
      </c>
      <c r="AV195" s="13" t="s">
        <v>85</v>
      </c>
      <c r="AW195" s="13" t="s">
        <v>37</v>
      </c>
      <c r="AX195" s="13" t="s">
        <v>75</v>
      </c>
      <c r="AY195" s="235" t="s">
        <v>123</v>
      </c>
    </row>
    <row r="196" s="13" customFormat="1">
      <c r="A196" s="13"/>
      <c r="B196" s="224"/>
      <c r="C196" s="225"/>
      <c r="D196" s="226" t="s">
        <v>134</v>
      </c>
      <c r="E196" s="227" t="s">
        <v>20</v>
      </c>
      <c r="F196" s="228" t="s">
        <v>288</v>
      </c>
      <c r="G196" s="225"/>
      <c r="H196" s="229">
        <v>0.57599999999999996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134</v>
      </c>
      <c r="AU196" s="235" t="s">
        <v>85</v>
      </c>
      <c r="AV196" s="13" t="s">
        <v>85</v>
      </c>
      <c r="AW196" s="13" t="s">
        <v>37</v>
      </c>
      <c r="AX196" s="13" t="s">
        <v>75</v>
      </c>
      <c r="AY196" s="235" t="s">
        <v>123</v>
      </c>
    </row>
    <row r="197" s="13" customFormat="1">
      <c r="A197" s="13"/>
      <c r="B197" s="224"/>
      <c r="C197" s="225"/>
      <c r="D197" s="226" t="s">
        <v>134</v>
      </c>
      <c r="E197" s="227" t="s">
        <v>20</v>
      </c>
      <c r="F197" s="228" t="s">
        <v>289</v>
      </c>
      <c r="G197" s="225"/>
      <c r="H197" s="229">
        <v>0.58799999999999997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134</v>
      </c>
      <c r="AU197" s="235" t="s">
        <v>85</v>
      </c>
      <c r="AV197" s="13" t="s">
        <v>85</v>
      </c>
      <c r="AW197" s="13" t="s">
        <v>37</v>
      </c>
      <c r="AX197" s="13" t="s">
        <v>75</v>
      </c>
      <c r="AY197" s="235" t="s">
        <v>123</v>
      </c>
    </row>
    <row r="198" s="16" customFormat="1">
      <c r="A198" s="16"/>
      <c r="B198" s="258"/>
      <c r="C198" s="259"/>
      <c r="D198" s="226" t="s">
        <v>134</v>
      </c>
      <c r="E198" s="260" t="s">
        <v>20</v>
      </c>
      <c r="F198" s="261" t="s">
        <v>169</v>
      </c>
      <c r="G198" s="259"/>
      <c r="H198" s="262">
        <v>103.78100000000001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68" t="s">
        <v>134</v>
      </c>
      <c r="AU198" s="268" t="s">
        <v>85</v>
      </c>
      <c r="AV198" s="16" t="s">
        <v>130</v>
      </c>
      <c r="AW198" s="16" t="s">
        <v>37</v>
      </c>
      <c r="AX198" s="16" t="s">
        <v>22</v>
      </c>
      <c r="AY198" s="268" t="s">
        <v>123</v>
      </c>
    </row>
    <row r="199" s="14" customFormat="1">
      <c r="A199" s="14"/>
      <c r="B199" s="236"/>
      <c r="C199" s="237"/>
      <c r="D199" s="226" t="s">
        <v>134</v>
      </c>
      <c r="E199" s="238" t="s">
        <v>20</v>
      </c>
      <c r="F199" s="239" t="s">
        <v>142</v>
      </c>
      <c r="G199" s="237"/>
      <c r="H199" s="238" t="s">
        <v>20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134</v>
      </c>
      <c r="AU199" s="245" t="s">
        <v>85</v>
      </c>
      <c r="AV199" s="14" t="s">
        <v>22</v>
      </c>
      <c r="AW199" s="14" t="s">
        <v>37</v>
      </c>
      <c r="AX199" s="14" t="s">
        <v>75</v>
      </c>
      <c r="AY199" s="245" t="s">
        <v>123</v>
      </c>
    </row>
    <row r="200" s="2" customFormat="1" ht="21.75" customHeight="1">
      <c r="A200" s="40"/>
      <c r="B200" s="41"/>
      <c r="C200" s="206" t="s">
        <v>290</v>
      </c>
      <c r="D200" s="206" t="s">
        <v>125</v>
      </c>
      <c r="E200" s="207" t="s">
        <v>291</v>
      </c>
      <c r="F200" s="208" t="s">
        <v>292</v>
      </c>
      <c r="G200" s="209" t="s">
        <v>128</v>
      </c>
      <c r="H200" s="210">
        <v>103.78100000000001</v>
      </c>
      <c r="I200" s="211"/>
      <c r="J200" s="212">
        <f>ROUND(I200*H200,2)</f>
        <v>0</v>
      </c>
      <c r="K200" s="208" t="s">
        <v>129</v>
      </c>
      <c r="L200" s="46"/>
      <c r="M200" s="213" t="s">
        <v>20</v>
      </c>
      <c r="N200" s="214" t="s">
        <v>46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130</v>
      </c>
      <c r="AT200" s="217" t="s">
        <v>125</v>
      </c>
      <c r="AU200" s="217" t="s">
        <v>85</v>
      </c>
      <c r="AY200" s="19" t="s">
        <v>123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22</v>
      </c>
      <c r="BK200" s="218">
        <f>ROUND(I200*H200,2)</f>
        <v>0</v>
      </c>
      <c r="BL200" s="19" t="s">
        <v>130</v>
      </c>
      <c r="BM200" s="217" t="s">
        <v>293</v>
      </c>
    </row>
    <row r="201" s="2" customFormat="1">
      <c r="A201" s="40"/>
      <c r="B201" s="41"/>
      <c r="C201" s="42"/>
      <c r="D201" s="219" t="s">
        <v>132</v>
      </c>
      <c r="E201" s="42"/>
      <c r="F201" s="220" t="s">
        <v>294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132</v>
      </c>
      <c r="AU201" s="19" t="s">
        <v>85</v>
      </c>
    </row>
    <row r="202" s="2" customFormat="1">
      <c r="A202" s="40"/>
      <c r="B202" s="41"/>
      <c r="C202" s="42"/>
      <c r="D202" s="226" t="s">
        <v>160</v>
      </c>
      <c r="E202" s="42"/>
      <c r="F202" s="257" t="s">
        <v>284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160</v>
      </c>
      <c r="AU202" s="19" t="s">
        <v>85</v>
      </c>
    </row>
    <row r="203" s="2" customFormat="1" ht="24.15" customHeight="1">
      <c r="A203" s="40"/>
      <c r="B203" s="41"/>
      <c r="C203" s="206" t="s">
        <v>295</v>
      </c>
      <c r="D203" s="206" t="s">
        <v>125</v>
      </c>
      <c r="E203" s="207" t="s">
        <v>296</v>
      </c>
      <c r="F203" s="208" t="s">
        <v>297</v>
      </c>
      <c r="G203" s="209" t="s">
        <v>128</v>
      </c>
      <c r="H203" s="210">
        <v>103.78100000000001</v>
      </c>
      <c r="I203" s="211"/>
      <c r="J203" s="212">
        <f>ROUND(I203*H203,2)</f>
        <v>0</v>
      </c>
      <c r="K203" s="208" t="s">
        <v>20</v>
      </c>
      <c r="L203" s="46"/>
      <c r="M203" s="213" t="s">
        <v>20</v>
      </c>
      <c r="N203" s="214" t="s">
        <v>46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130</v>
      </c>
      <c r="AT203" s="217" t="s">
        <v>125</v>
      </c>
      <c r="AU203" s="217" t="s">
        <v>85</v>
      </c>
      <c r="AY203" s="19" t="s">
        <v>123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22</v>
      </c>
      <c r="BK203" s="218">
        <f>ROUND(I203*H203,2)</f>
        <v>0</v>
      </c>
      <c r="BL203" s="19" t="s">
        <v>130</v>
      </c>
      <c r="BM203" s="217" t="s">
        <v>298</v>
      </c>
    </row>
    <row r="204" s="2" customFormat="1" ht="16.5" customHeight="1">
      <c r="A204" s="40"/>
      <c r="B204" s="41"/>
      <c r="C204" s="206" t="s">
        <v>299</v>
      </c>
      <c r="D204" s="206" t="s">
        <v>125</v>
      </c>
      <c r="E204" s="207" t="s">
        <v>300</v>
      </c>
      <c r="F204" s="208" t="s">
        <v>301</v>
      </c>
      <c r="G204" s="209" t="s">
        <v>191</v>
      </c>
      <c r="H204" s="210">
        <v>0.875</v>
      </c>
      <c r="I204" s="211"/>
      <c r="J204" s="212">
        <f>ROUND(I204*H204,2)</f>
        <v>0</v>
      </c>
      <c r="K204" s="208" t="s">
        <v>129</v>
      </c>
      <c r="L204" s="46"/>
      <c r="M204" s="213" t="s">
        <v>20</v>
      </c>
      <c r="N204" s="214" t="s">
        <v>46</v>
      </c>
      <c r="O204" s="86"/>
      <c r="P204" s="215">
        <f>O204*H204</f>
        <v>0</v>
      </c>
      <c r="Q204" s="215">
        <v>1.04741</v>
      </c>
      <c r="R204" s="215">
        <f>Q204*H204</f>
        <v>0.91648374999999993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130</v>
      </c>
      <c r="AT204" s="217" t="s">
        <v>125</v>
      </c>
      <c r="AU204" s="217" t="s">
        <v>85</v>
      </c>
      <c r="AY204" s="19" t="s">
        <v>123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22</v>
      </c>
      <c r="BK204" s="218">
        <f>ROUND(I204*H204,2)</f>
        <v>0</v>
      </c>
      <c r="BL204" s="19" t="s">
        <v>130</v>
      </c>
      <c r="BM204" s="217" t="s">
        <v>302</v>
      </c>
    </row>
    <row r="205" s="2" customFormat="1">
      <c r="A205" s="40"/>
      <c r="B205" s="41"/>
      <c r="C205" s="42"/>
      <c r="D205" s="219" t="s">
        <v>132</v>
      </c>
      <c r="E205" s="42"/>
      <c r="F205" s="220" t="s">
        <v>303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132</v>
      </c>
      <c r="AU205" s="19" t="s">
        <v>85</v>
      </c>
    </row>
    <row r="206" s="13" customFormat="1">
      <c r="A206" s="13"/>
      <c r="B206" s="224"/>
      <c r="C206" s="225"/>
      <c r="D206" s="226" t="s">
        <v>134</v>
      </c>
      <c r="E206" s="227" t="s">
        <v>20</v>
      </c>
      <c r="F206" s="228" t="s">
        <v>304</v>
      </c>
      <c r="G206" s="225"/>
      <c r="H206" s="229">
        <v>0.875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134</v>
      </c>
      <c r="AU206" s="235" t="s">
        <v>85</v>
      </c>
      <c r="AV206" s="13" t="s">
        <v>85</v>
      </c>
      <c r="AW206" s="13" t="s">
        <v>37</v>
      </c>
      <c r="AX206" s="13" t="s">
        <v>22</v>
      </c>
      <c r="AY206" s="235" t="s">
        <v>123</v>
      </c>
    </row>
    <row r="207" s="2" customFormat="1" ht="16.5" customHeight="1">
      <c r="A207" s="40"/>
      <c r="B207" s="41"/>
      <c r="C207" s="206" t="s">
        <v>305</v>
      </c>
      <c r="D207" s="206" t="s">
        <v>125</v>
      </c>
      <c r="E207" s="207" t="s">
        <v>306</v>
      </c>
      <c r="F207" s="208" t="s">
        <v>307</v>
      </c>
      <c r="G207" s="209" t="s">
        <v>138</v>
      </c>
      <c r="H207" s="210">
        <v>62.555999999999997</v>
      </c>
      <c r="I207" s="211"/>
      <c r="J207" s="212">
        <f>ROUND(I207*H207,2)</f>
        <v>0</v>
      </c>
      <c r="K207" s="208" t="s">
        <v>129</v>
      </c>
      <c r="L207" s="46"/>
      <c r="M207" s="213" t="s">
        <v>20</v>
      </c>
      <c r="N207" s="214" t="s">
        <v>46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130</v>
      </c>
      <c r="AT207" s="217" t="s">
        <v>125</v>
      </c>
      <c r="AU207" s="217" t="s">
        <v>85</v>
      </c>
      <c r="AY207" s="19" t="s">
        <v>123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22</v>
      </c>
      <c r="BK207" s="218">
        <f>ROUND(I207*H207,2)</f>
        <v>0</v>
      </c>
      <c r="BL207" s="19" t="s">
        <v>130</v>
      </c>
      <c r="BM207" s="217" t="s">
        <v>308</v>
      </c>
    </row>
    <row r="208" s="2" customFormat="1">
      <c r="A208" s="40"/>
      <c r="B208" s="41"/>
      <c r="C208" s="42"/>
      <c r="D208" s="219" t="s">
        <v>132</v>
      </c>
      <c r="E208" s="42"/>
      <c r="F208" s="220" t="s">
        <v>309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132</v>
      </c>
      <c r="AU208" s="19" t="s">
        <v>85</v>
      </c>
    </row>
    <row r="209" s="13" customFormat="1">
      <c r="A209" s="13"/>
      <c r="B209" s="224"/>
      <c r="C209" s="225"/>
      <c r="D209" s="226" t="s">
        <v>134</v>
      </c>
      <c r="E209" s="227" t="s">
        <v>20</v>
      </c>
      <c r="F209" s="228" t="s">
        <v>310</v>
      </c>
      <c r="G209" s="225"/>
      <c r="H209" s="229">
        <v>42.978999999999999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134</v>
      </c>
      <c r="AU209" s="235" t="s">
        <v>85</v>
      </c>
      <c r="AV209" s="13" t="s">
        <v>85</v>
      </c>
      <c r="AW209" s="13" t="s">
        <v>37</v>
      </c>
      <c r="AX209" s="13" t="s">
        <v>75</v>
      </c>
      <c r="AY209" s="235" t="s">
        <v>123</v>
      </c>
    </row>
    <row r="210" s="13" customFormat="1">
      <c r="A210" s="13"/>
      <c r="B210" s="224"/>
      <c r="C210" s="225"/>
      <c r="D210" s="226" t="s">
        <v>134</v>
      </c>
      <c r="E210" s="227" t="s">
        <v>20</v>
      </c>
      <c r="F210" s="228" t="s">
        <v>311</v>
      </c>
      <c r="G210" s="225"/>
      <c r="H210" s="229">
        <v>12.92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134</v>
      </c>
      <c r="AU210" s="235" t="s">
        <v>85</v>
      </c>
      <c r="AV210" s="13" t="s">
        <v>85</v>
      </c>
      <c r="AW210" s="13" t="s">
        <v>37</v>
      </c>
      <c r="AX210" s="13" t="s">
        <v>75</v>
      </c>
      <c r="AY210" s="235" t="s">
        <v>123</v>
      </c>
    </row>
    <row r="211" s="13" customFormat="1">
      <c r="A211" s="13"/>
      <c r="B211" s="224"/>
      <c r="C211" s="225"/>
      <c r="D211" s="226" t="s">
        <v>134</v>
      </c>
      <c r="E211" s="227" t="s">
        <v>20</v>
      </c>
      <c r="F211" s="228" t="s">
        <v>312</v>
      </c>
      <c r="G211" s="225"/>
      <c r="H211" s="229">
        <v>6.2039999999999997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134</v>
      </c>
      <c r="AU211" s="235" t="s">
        <v>85</v>
      </c>
      <c r="AV211" s="13" t="s">
        <v>85</v>
      </c>
      <c r="AW211" s="13" t="s">
        <v>37</v>
      </c>
      <c r="AX211" s="13" t="s">
        <v>75</v>
      </c>
      <c r="AY211" s="235" t="s">
        <v>123</v>
      </c>
    </row>
    <row r="212" s="13" customFormat="1">
      <c r="A212" s="13"/>
      <c r="B212" s="224"/>
      <c r="C212" s="225"/>
      <c r="D212" s="226" t="s">
        <v>134</v>
      </c>
      <c r="E212" s="227" t="s">
        <v>20</v>
      </c>
      <c r="F212" s="228" t="s">
        <v>313</v>
      </c>
      <c r="G212" s="225"/>
      <c r="H212" s="229">
        <v>0.45300000000000001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134</v>
      </c>
      <c r="AU212" s="235" t="s">
        <v>85</v>
      </c>
      <c r="AV212" s="13" t="s">
        <v>85</v>
      </c>
      <c r="AW212" s="13" t="s">
        <v>37</v>
      </c>
      <c r="AX212" s="13" t="s">
        <v>75</v>
      </c>
      <c r="AY212" s="235" t="s">
        <v>123</v>
      </c>
    </row>
    <row r="213" s="16" customFormat="1">
      <c r="A213" s="16"/>
      <c r="B213" s="258"/>
      <c r="C213" s="259"/>
      <c r="D213" s="226" t="s">
        <v>134</v>
      </c>
      <c r="E213" s="260" t="s">
        <v>20</v>
      </c>
      <c r="F213" s="261" t="s">
        <v>169</v>
      </c>
      <c r="G213" s="259"/>
      <c r="H213" s="262">
        <v>62.555999999999997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8" t="s">
        <v>134</v>
      </c>
      <c r="AU213" s="268" t="s">
        <v>85</v>
      </c>
      <c r="AV213" s="16" t="s">
        <v>130</v>
      </c>
      <c r="AW213" s="16" t="s">
        <v>37</v>
      </c>
      <c r="AX213" s="16" t="s">
        <v>22</v>
      </c>
      <c r="AY213" s="268" t="s">
        <v>123</v>
      </c>
    </row>
    <row r="214" s="14" customFormat="1">
      <c r="A214" s="14"/>
      <c r="B214" s="236"/>
      <c r="C214" s="237"/>
      <c r="D214" s="226" t="s">
        <v>134</v>
      </c>
      <c r="E214" s="238" t="s">
        <v>20</v>
      </c>
      <c r="F214" s="239" t="s">
        <v>142</v>
      </c>
      <c r="G214" s="237"/>
      <c r="H214" s="238" t="s">
        <v>20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134</v>
      </c>
      <c r="AU214" s="245" t="s">
        <v>85</v>
      </c>
      <c r="AV214" s="14" t="s">
        <v>22</v>
      </c>
      <c r="AW214" s="14" t="s">
        <v>37</v>
      </c>
      <c r="AX214" s="14" t="s">
        <v>75</v>
      </c>
      <c r="AY214" s="245" t="s">
        <v>123</v>
      </c>
    </row>
    <row r="215" s="2" customFormat="1" ht="16.5" customHeight="1">
      <c r="A215" s="40"/>
      <c r="B215" s="41"/>
      <c r="C215" s="269" t="s">
        <v>314</v>
      </c>
      <c r="D215" s="269" t="s">
        <v>215</v>
      </c>
      <c r="E215" s="270" t="s">
        <v>315</v>
      </c>
      <c r="F215" s="271" t="s">
        <v>316</v>
      </c>
      <c r="G215" s="272" t="s">
        <v>317</v>
      </c>
      <c r="H215" s="273">
        <v>0.13200000000000001</v>
      </c>
      <c r="I215" s="274"/>
      <c r="J215" s="275">
        <f>ROUND(I215*H215,2)</f>
        <v>0</v>
      </c>
      <c r="K215" s="271" t="s">
        <v>20</v>
      </c>
      <c r="L215" s="276"/>
      <c r="M215" s="277" t="s">
        <v>20</v>
      </c>
      <c r="N215" s="278" t="s">
        <v>46</v>
      </c>
      <c r="O215" s="86"/>
      <c r="P215" s="215">
        <f>O215*H215</f>
        <v>0</v>
      </c>
      <c r="Q215" s="215">
        <v>2.2000000000000002</v>
      </c>
      <c r="R215" s="215">
        <f>Q215*H215</f>
        <v>0.29040000000000005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182</v>
      </c>
      <c r="AT215" s="217" t="s">
        <v>215</v>
      </c>
      <c r="AU215" s="217" t="s">
        <v>85</v>
      </c>
      <c r="AY215" s="19" t="s">
        <v>123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22</v>
      </c>
      <c r="BK215" s="218">
        <f>ROUND(I215*H215,2)</f>
        <v>0</v>
      </c>
      <c r="BL215" s="19" t="s">
        <v>130</v>
      </c>
      <c r="BM215" s="217" t="s">
        <v>318</v>
      </c>
    </row>
    <row r="216" s="2" customFormat="1" ht="16.5" customHeight="1">
      <c r="A216" s="40"/>
      <c r="B216" s="41"/>
      <c r="C216" s="206" t="s">
        <v>319</v>
      </c>
      <c r="D216" s="206" t="s">
        <v>125</v>
      </c>
      <c r="E216" s="207" t="s">
        <v>320</v>
      </c>
      <c r="F216" s="208" t="s">
        <v>321</v>
      </c>
      <c r="G216" s="209" t="s">
        <v>128</v>
      </c>
      <c r="H216" s="210">
        <v>483.63400000000001</v>
      </c>
      <c r="I216" s="211"/>
      <c r="J216" s="212">
        <f>ROUND(I216*H216,2)</f>
        <v>0</v>
      </c>
      <c r="K216" s="208" t="s">
        <v>129</v>
      </c>
      <c r="L216" s="46"/>
      <c r="M216" s="213" t="s">
        <v>20</v>
      </c>
      <c r="N216" s="214" t="s">
        <v>46</v>
      </c>
      <c r="O216" s="86"/>
      <c r="P216" s="215">
        <f>O216*H216</f>
        <v>0</v>
      </c>
      <c r="Q216" s="215">
        <v>0.0023700000000000001</v>
      </c>
      <c r="R216" s="215">
        <f>Q216*H216</f>
        <v>1.14621258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130</v>
      </c>
      <c r="AT216" s="217" t="s">
        <v>125</v>
      </c>
      <c r="AU216" s="217" t="s">
        <v>85</v>
      </c>
      <c r="AY216" s="19" t="s">
        <v>123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22</v>
      </c>
      <c r="BK216" s="218">
        <f>ROUND(I216*H216,2)</f>
        <v>0</v>
      </c>
      <c r="BL216" s="19" t="s">
        <v>130</v>
      </c>
      <c r="BM216" s="217" t="s">
        <v>322</v>
      </c>
    </row>
    <row r="217" s="2" customFormat="1">
      <c r="A217" s="40"/>
      <c r="B217" s="41"/>
      <c r="C217" s="42"/>
      <c r="D217" s="219" t="s">
        <v>132</v>
      </c>
      <c r="E217" s="42"/>
      <c r="F217" s="220" t="s">
        <v>323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132</v>
      </c>
      <c r="AU217" s="19" t="s">
        <v>85</v>
      </c>
    </row>
    <row r="218" s="2" customFormat="1">
      <c r="A218" s="40"/>
      <c r="B218" s="41"/>
      <c r="C218" s="42"/>
      <c r="D218" s="226" t="s">
        <v>160</v>
      </c>
      <c r="E218" s="42"/>
      <c r="F218" s="257" t="s">
        <v>324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160</v>
      </c>
      <c r="AU218" s="19" t="s">
        <v>85</v>
      </c>
    </row>
    <row r="219" s="13" customFormat="1">
      <c r="A219" s="13"/>
      <c r="B219" s="224"/>
      <c r="C219" s="225"/>
      <c r="D219" s="226" t="s">
        <v>134</v>
      </c>
      <c r="E219" s="227" t="s">
        <v>20</v>
      </c>
      <c r="F219" s="228" t="s">
        <v>325</v>
      </c>
      <c r="G219" s="225"/>
      <c r="H219" s="229">
        <v>302.24000000000001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134</v>
      </c>
      <c r="AU219" s="235" t="s">
        <v>85</v>
      </c>
      <c r="AV219" s="13" t="s">
        <v>85</v>
      </c>
      <c r="AW219" s="13" t="s">
        <v>37</v>
      </c>
      <c r="AX219" s="13" t="s">
        <v>75</v>
      </c>
      <c r="AY219" s="235" t="s">
        <v>123</v>
      </c>
    </row>
    <row r="220" s="13" customFormat="1">
      <c r="A220" s="13"/>
      <c r="B220" s="224"/>
      <c r="C220" s="225"/>
      <c r="D220" s="226" t="s">
        <v>134</v>
      </c>
      <c r="E220" s="227" t="s">
        <v>20</v>
      </c>
      <c r="F220" s="228" t="s">
        <v>326</v>
      </c>
      <c r="G220" s="225"/>
      <c r="H220" s="229">
        <v>162.84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134</v>
      </c>
      <c r="AU220" s="235" t="s">
        <v>85</v>
      </c>
      <c r="AV220" s="13" t="s">
        <v>85</v>
      </c>
      <c r="AW220" s="13" t="s">
        <v>37</v>
      </c>
      <c r="AX220" s="13" t="s">
        <v>75</v>
      </c>
      <c r="AY220" s="235" t="s">
        <v>123</v>
      </c>
    </row>
    <row r="221" s="13" customFormat="1">
      <c r="A221" s="13"/>
      <c r="B221" s="224"/>
      <c r="C221" s="225"/>
      <c r="D221" s="226" t="s">
        <v>134</v>
      </c>
      <c r="E221" s="227" t="s">
        <v>20</v>
      </c>
      <c r="F221" s="228" t="s">
        <v>327</v>
      </c>
      <c r="G221" s="225"/>
      <c r="H221" s="229">
        <v>13.220000000000001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134</v>
      </c>
      <c r="AU221" s="235" t="s">
        <v>85</v>
      </c>
      <c r="AV221" s="13" t="s">
        <v>85</v>
      </c>
      <c r="AW221" s="13" t="s">
        <v>37</v>
      </c>
      <c r="AX221" s="13" t="s">
        <v>75</v>
      </c>
      <c r="AY221" s="235" t="s">
        <v>123</v>
      </c>
    </row>
    <row r="222" s="14" customFormat="1">
      <c r="A222" s="14"/>
      <c r="B222" s="236"/>
      <c r="C222" s="237"/>
      <c r="D222" s="226" t="s">
        <v>134</v>
      </c>
      <c r="E222" s="238" t="s">
        <v>20</v>
      </c>
      <c r="F222" s="239" t="s">
        <v>328</v>
      </c>
      <c r="G222" s="237"/>
      <c r="H222" s="238" t="s">
        <v>20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134</v>
      </c>
      <c r="AU222" s="245" t="s">
        <v>85</v>
      </c>
      <c r="AV222" s="14" t="s">
        <v>22</v>
      </c>
      <c r="AW222" s="14" t="s">
        <v>37</v>
      </c>
      <c r="AX222" s="14" t="s">
        <v>75</v>
      </c>
      <c r="AY222" s="245" t="s">
        <v>123</v>
      </c>
    </row>
    <row r="223" s="13" customFormat="1">
      <c r="A223" s="13"/>
      <c r="B223" s="224"/>
      <c r="C223" s="225"/>
      <c r="D223" s="226" t="s">
        <v>134</v>
      </c>
      <c r="E223" s="227" t="s">
        <v>20</v>
      </c>
      <c r="F223" s="228" t="s">
        <v>329</v>
      </c>
      <c r="G223" s="225"/>
      <c r="H223" s="229">
        <v>5.3339999999999996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134</v>
      </c>
      <c r="AU223" s="235" t="s">
        <v>85</v>
      </c>
      <c r="AV223" s="13" t="s">
        <v>85</v>
      </c>
      <c r="AW223" s="13" t="s">
        <v>37</v>
      </c>
      <c r="AX223" s="13" t="s">
        <v>75</v>
      </c>
      <c r="AY223" s="235" t="s">
        <v>123</v>
      </c>
    </row>
    <row r="224" s="16" customFormat="1">
      <c r="A224" s="16"/>
      <c r="B224" s="258"/>
      <c r="C224" s="259"/>
      <c r="D224" s="226" t="s">
        <v>134</v>
      </c>
      <c r="E224" s="260" t="s">
        <v>20</v>
      </c>
      <c r="F224" s="261" t="s">
        <v>169</v>
      </c>
      <c r="G224" s="259"/>
      <c r="H224" s="262">
        <v>483.63400000000001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68" t="s">
        <v>134</v>
      </c>
      <c r="AU224" s="268" t="s">
        <v>85</v>
      </c>
      <c r="AV224" s="16" t="s">
        <v>130</v>
      </c>
      <c r="AW224" s="16" t="s">
        <v>37</v>
      </c>
      <c r="AX224" s="16" t="s">
        <v>22</v>
      </c>
      <c r="AY224" s="268" t="s">
        <v>123</v>
      </c>
    </row>
    <row r="225" s="14" customFormat="1">
      <c r="A225" s="14"/>
      <c r="B225" s="236"/>
      <c r="C225" s="237"/>
      <c r="D225" s="226" t="s">
        <v>134</v>
      </c>
      <c r="E225" s="238" t="s">
        <v>20</v>
      </c>
      <c r="F225" s="239" t="s">
        <v>142</v>
      </c>
      <c r="G225" s="237"/>
      <c r="H225" s="238" t="s">
        <v>20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134</v>
      </c>
      <c r="AU225" s="245" t="s">
        <v>85</v>
      </c>
      <c r="AV225" s="14" t="s">
        <v>22</v>
      </c>
      <c r="AW225" s="14" t="s">
        <v>37</v>
      </c>
      <c r="AX225" s="14" t="s">
        <v>75</v>
      </c>
      <c r="AY225" s="245" t="s">
        <v>123</v>
      </c>
    </row>
    <row r="226" s="2" customFormat="1" ht="24.15" customHeight="1">
      <c r="A226" s="40"/>
      <c r="B226" s="41"/>
      <c r="C226" s="206" t="s">
        <v>330</v>
      </c>
      <c r="D226" s="206" t="s">
        <v>125</v>
      </c>
      <c r="E226" s="207" t="s">
        <v>331</v>
      </c>
      <c r="F226" s="208" t="s">
        <v>332</v>
      </c>
      <c r="G226" s="209" t="s">
        <v>128</v>
      </c>
      <c r="H226" s="210">
        <v>71.569999999999993</v>
      </c>
      <c r="I226" s="211"/>
      <c r="J226" s="212">
        <f>ROUND(I226*H226,2)</f>
        <v>0</v>
      </c>
      <c r="K226" s="208" t="s">
        <v>129</v>
      </c>
      <c r="L226" s="46"/>
      <c r="M226" s="213" t="s">
        <v>20</v>
      </c>
      <c r="N226" s="214" t="s">
        <v>46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130</v>
      </c>
      <c r="AT226" s="217" t="s">
        <v>125</v>
      </c>
      <c r="AU226" s="217" t="s">
        <v>85</v>
      </c>
      <c r="AY226" s="19" t="s">
        <v>123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22</v>
      </c>
      <c r="BK226" s="218">
        <f>ROUND(I226*H226,2)</f>
        <v>0</v>
      </c>
      <c r="BL226" s="19" t="s">
        <v>130</v>
      </c>
      <c r="BM226" s="217" t="s">
        <v>333</v>
      </c>
    </row>
    <row r="227" s="2" customFormat="1">
      <c r="A227" s="40"/>
      <c r="B227" s="41"/>
      <c r="C227" s="42"/>
      <c r="D227" s="219" t="s">
        <v>132</v>
      </c>
      <c r="E227" s="42"/>
      <c r="F227" s="220" t="s">
        <v>334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132</v>
      </c>
      <c r="AU227" s="19" t="s">
        <v>85</v>
      </c>
    </row>
    <row r="228" s="2" customFormat="1">
      <c r="A228" s="40"/>
      <c r="B228" s="41"/>
      <c r="C228" s="42"/>
      <c r="D228" s="226" t="s">
        <v>160</v>
      </c>
      <c r="E228" s="42"/>
      <c r="F228" s="257" t="s">
        <v>324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160</v>
      </c>
      <c r="AU228" s="19" t="s">
        <v>85</v>
      </c>
    </row>
    <row r="229" s="13" customFormat="1">
      <c r="A229" s="13"/>
      <c r="B229" s="224"/>
      <c r="C229" s="225"/>
      <c r="D229" s="226" t="s">
        <v>134</v>
      </c>
      <c r="E229" s="227" t="s">
        <v>20</v>
      </c>
      <c r="F229" s="228" t="s">
        <v>335</v>
      </c>
      <c r="G229" s="225"/>
      <c r="H229" s="229">
        <v>71.569999999999993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134</v>
      </c>
      <c r="AU229" s="235" t="s">
        <v>85</v>
      </c>
      <c r="AV229" s="13" t="s">
        <v>85</v>
      </c>
      <c r="AW229" s="13" t="s">
        <v>37</v>
      </c>
      <c r="AX229" s="13" t="s">
        <v>22</v>
      </c>
      <c r="AY229" s="235" t="s">
        <v>123</v>
      </c>
    </row>
    <row r="230" s="2" customFormat="1" ht="16.5" customHeight="1">
      <c r="A230" s="40"/>
      <c r="B230" s="41"/>
      <c r="C230" s="206" t="s">
        <v>336</v>
      </c>
      <c r="D230" s="206" t="s">
        <v>125</v>
      </c>
      <c r="E230" s="207" t="s">
        <v>337</v>
      </c>
      <c r="F230" s="208" t="s">
        <v>338</v>
      </c>
      <c r="G230" s="209" t="s">
        <v>128</v>
      </c>
      <c r="H230" s="210">
        <v>483.63400000000001</v>
      </c>
      <c r="I230" s="211"/>
      <c r="J230" s="212">
        <f>ROUND(I230*H230,2)</f>
        <v>0</v>
      </c>
      <c r="K230" s="208" t="s">
        <v>129</v>
      </c>
      <c r="L230" s="46"/>
      <c r="M230" s="213" t="s">
        <v>20</v>
      </c>
      <c r="N230" s="214" t="s">
        <v>46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130</v>
      </c>
      <c r="AT230" s="217" t="s">
        <v>125</v>
      </c>
      <c r="AU230" s="217" t="s">
        <v>85</v>
      </c>
      <c r="AY230" s="19" t="s">
        <v>123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22</v>
      </c>
      <c r="BK230" s="218">
        <f>ROUND(I230*H230,2)</f>
        <v>0</v>
      </c>
      <c r="BL230" s="19" t="s">
        <v>130</v>
      </c>
      <c r="BM230" s="217" t="s">
        <v>339</v>
      </c>
    </row>
    <row r="231" s="2" customFormat="1">
      <c r="A231" s="40"/>
      <c r="B231" s="41"/>
      <c r="C231" s="42"/>
      <c r="D231" s="219" t="s">
        <v>132</v>
      </c>
      <c r="E231" s="42"/>
      <c r="F231" s="220" t="s">
        <v>340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132</v>
      </c>
      <c r="AU231" s="19" t="s">
        <v>85</v>
      </c>
    </row>
    <row r="232" s="2" customFormat="1">
      <c r="A232" s="40"/>
      <c r="B232" s="41"/>
      <c r="C232" s="42"/>
      <c r="D232" s="226" t="s">
        <v>160</v>
      </c>
      <c r="E232" s="42"/>
      <c r="F232" s="257" t="s">
        <v>324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160</v>
      </c>
      <c r="AU232" s="19" t="s">
        <v>85</v>
      </c>
    </row>
    <row r="233" s="2" customFormat="1" ht="16.5" customHeight="1">
      <c r="A233" s="40"/>
      <c r="B233" s="41"/>
      <c r="C233" s="206" t="s">
        <v>341</v>
      </c>
      <c r="D233" s="206" t="s">
        <v>125</v>
      </c>
      <c r="E233" s="207" t="s">
        <v>342</v>
      </c>
      <c r="F233" s="208" t="s">
        <v>343</v>
      </c>
      <c r="G233" s="209" t="s">
        <v>191</v>
      </c>
      <c r="H233" s="210">
        <v>18.766999999999999</v>
      </c>
      <c r="I233" s="211"/>
      <c r="J233" s="212">
        <f>ROUND(I233*H233,2)</f>
        <v>0</v>
      </c>
      <c r="K233" s="208" t="s">
        <v>129</v>
      </c>
      <c r="L233" s="46"/>
      <c r="M233" s="213" t="s">
        <v>20</v>
      </c>
      <c r="N233" s="214" t="s">
        <v>46</v>
      </c>
      <c r="O233" s="86"/>
      <c r="P233" s="215">
        <f>O233*H233</f>
        <v>0</v>
      </c>
      <c r="Q233" s="215">
        <v>1.04359</v>
      </c>
      <c r="R233" s="215">
        <f>Q233*H233</f>
        <v>19.58505353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130</v>
      </c>
      <c r="AT233" s="217" t="s">
        <v>125</v>
      </c>
      <c r="AU233" s="217" t="s">
        <v>85</v>
      </c>
      <c r="AY233" s="19" t="s">
        <v>123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22</v>
      </c>
      <c r="BK233" s="218">
        <f>ROUND(I233*H233,2)</f>
        <v>0</v>
      </c>
      <c r="BL233" s="19" t="s">
        <v>130</v>
      </c>
      <c r="BM233" s="217" t="s">
        <v>344</v>
      </c>
    </row>
    <row r="234" s="2" customFormat="1">
      <c r="A234" s="40"/>
      <c r="B234" s="41"/>
      <c r="C234" s="42"/>
      <c r="D234" s="219" t="s">
        <v>132</v>
      </c>
      <c r="E234" s="42"/>
      <c r="F234" s="220" t="s">
        <v>345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132</v>
      </c>
      <c r="AU234" s="19" t="s">
        <v>85</v>
      </c>
    </row>
    <row r="235" s="2" customFormat="1">
      <c r="A235" s="40"/>
      <c r="B235" s="41"/>
      <c r="C235" s="42"/>
      <c r="D235" s="226" t="s">
        <v>160</v>
      </c>
      <c r="E235" s="42"/>
      <c r="F235" s="257" t="s">
        <v>346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160</v>
      </c>
      <c r="AU235" s="19" t="s">
        <v>85</v>
      </c>
    </row>
    <row r="236" s="13" customFormat="1">
      <c r="A236" s="13"/>
      <c r="B236" s="224"/>
      <c r="C236" s="225"/>
      <c r="D236" s="226" t="s">
        <v>134</v>
      </c>
      <c r="E236" s="227" t="s">
        <v>20</v>
      </c>
      <c r="F236" s="228" t="s">
        <v>347</v>
      </c>
      <c r="G236" s="225"/>
      <c r="H236" s="229">
        <v>18.766999999999999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134</v>
      </c>
      <c r="AU236" s="235" t="s">
        <v>85</v>
      </c>
      <c r="AV236" s="13" t="s">
        <v>85</v>
      </c>
      <c r="AW236" s="13" t="s">
        <v>37</v>
      </c>
      <c r="AX236" s="13" t="s">
        <v>22</v>
      </c>
      <c r="AY236" s="235" t="s">
        <v>123</v>
      </c>
    </row>
    <row r="237" s="2" customFormat="1" ht="16.5" customHeight="1">
      <c r="A237" s="40"/>
      <c r="B237" s="41"/>
      <c r="C237" s="206" t="s">
        <v>348</v>
      </c>
      <c r="D237" s="206" t="s">
        <v>125</v>
      </c>
      <c r="E237" s="207" t="s">
        <v>349</v>
      </c>
      <c r="F237" s="208" t="s">
        <v>350</v>
      </c>
      <c r="G237" s="209" t="s">
        <v>191</v>
      </c>
      <c r="H237" s="210">
        <v>2.8149999999999999</v>
      </c>
      <c r="I237" s="211"/>
      <c r="J237" s="212">
        <f>ROUND(I237*H237,2)</f>
        <v>0</v>
      </c>
      <c r="K237" s="208" t="s">
        <v>129</v>
      </c>
      <c r="L237" s="46"/>
      <c r="M237" s="213" t="s">
        <v>20</v>
      </c>
      <c r="N237" s="214" t="s">
        <v>46</v>
      </c>
      <c r="O237" s="86"/>
      <c r="P237" s="215">
        <f>O237*H237</f>
        <v>0</v>
      </c>
      <c r="Q237" s="215">
        <v>1.07636</v>
      </c>
      <c r="R237" s="215">
        <f>Q237*H237</f>
        <v>3.0299533999999997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130</v>
      </c>
      <c r="AT237" s="217" t="s">
        <v>125</v>
      </c>
      <c r="AU237" s="217" t="s">
        <v>85</v>
      </c>
      <c r="AY237" s="19" t="s">
        <v>123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22</v>
      </c>
      <c r="BK237" s="218">
        <f>ROUND(I237*H237,2)</f>
        <v>0</v>
      </c>
      <c r="BL237" s="19" t="s">
        <v>130</v>
      </c>
      <c r="BM237" s="217" t="s">
        <v>351</v>
      </c>
    </row>
    <row r="238" s="2" customFormat="1">
      <c r="A238" s="40"/>
      <c r="B238" s="41"/>
      <c r="C238" s="42"/>
      <c r="D238" s="219" t="s">
        <v>132</v>
      </c>
      <c r="E238" s="42"/>
      <c r="F238" s="220" t="s">
        <v>352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132</v>
      </c>
      <c r="AU238" s="19" t="s">
        <v>85</v>
      </c>
    </row>
    <row r="239" s="2" customFormat="1">
      <c r="A239" s="40"/>
      <c r="B239" s="41"/>
      <c r="C239" s="42"/>
      <c r="D239" s="226" t="s">
        <v>160</v>
      </c>
      <c r="E239" s="42"/>
      <c r="F239" s="257" t="s">
        <v>346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85</v>
      </c>
    </row>
    <row r="240" s="13" customFormat="1">
      <c r="A240" s="13"/>
      <c r="B240" s="224"/>
      <c r="C240" s="225"/>
      <c r="D240" s="226" t="s">
        <v>134</v>
      </c>
      <c r="E240" s="227" t="s">
        <v>20</v>
      </c>
      <c r="F240" s="228" t="s">
        <v>353</v>
      </c>
      <c r="G240" s="225"/>
      <c r="H240" s="229">
        <v>2.8149999999999999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134</v>
      </c>
      <c r="AU240" s="235" t="s">
        <v>85</v>
      </c>
      <c r="AV240" s="13" t="s">
        <v>85</v>
      </c>
      <c r="AW240" s="13" t="s">
        <v>37</v>
      </c>
      <c r="AX240" s="13" t="s">
        <v>22</v>
      </c>
      <c r="AY240" s="235" t="s">
        <v>123</v>
      </c>
    </row>
    <row r="241" s="2" customFormat="1" ht="16.5" customHeight="1">
      <c r="A241" s="40"/>
      <c r="B241" s="41"/>
      <c r="C241" s="206" t="s">
        <v>354</v>
      </c>
      <c r="D241" s="206" t="s">
        <v>125</v>
      </c>
      <c r="E241" s="207" t="s">
        <v>355</v>
      </c>
      <c r="F241" s="208" t="s">
        <v>356</v>
      </c>
      <c r="G241" s="209" t="s">
        <v>270</v>
      </c>
      <c r="H241" s="210">
        <v>1</v>
      </c>
      <c r="I241" s="211"/>
      <c r="J241" s="212">
        <f>ROUND(I241*H241,2)</f>
        <v>0</v>
      </c>
      <c r="K241" s="208" t="s">
        <v>20</v>
      </c>
      <c r="L241" s="46"/>
      <c r="M241" s="213" t="s">
        <v>20</v>
      </c>
      <c r="N241" s="214" t="s">
        <v>46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130</v>
      </c>
      <c r="AT241" s="217" t="s">
        <v>125</v>
      </c>
      <c r="AU241" s="217" t="s">
        <v>85</v>
      </c>
      <c r="AY241" s="19" t="s">
        <v>123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22</v>
      </c>
      <c r="BK241" s="218">
        <f>ROUND(I241*H241,2)</f>
        <v>0</v>
      </c>
      <c r="BL241" s="19" t="s">
        <v>130</v>
      </c>
      <c r="BM241" s="217" t="s">
        <v>357</v>
      </c>
    </row>
    <row r="242" s="2" customFormat="1" ht="16.5" customHeight="1">
      <c r="A242" s="40"/>
      <c r="B242" s="41"/>
      <c r="C242" s="206" t="s">
        <v>358</v>
      </c>
      <c r="D242" s="206" t="s">
        <v>125</v>
      </c>
      <c r="E242" s="207" t="s">
        <v>359</v>
      </c>
      <c r="F242" s="208" t="s">
        <v>360</v>
      </c>
      <c r="G242" s="209" t="s">
        <v>138</v>
      </c>
      <c r="H242" s="210">
        <v>38.031999999999996</v>
      </c>
      <c r="I242" s="211"/>
      <c r="J242" s="212">
        <f>ROUND(I242*H242,2)</f>
        <v>0</v>
      </c>
      <c r="K242" s="208" t="s">
        <v>129</v>
      </c>
      <c r="L242" s="46"/>
      <c r="M242" s="213" t="s">
        <v>20</v>
      </c>
      <c r="N242" s="214" t="s">
        <v>46</v>
      </c>
      <c r="O242" s="86"/>
      <c r="P242" s="215">
        <f>O242*H242</f>
        <v>0</v>
      </c>
      <c r="Q242" s="215">
        <v>2.0874999999999999</v>
      </c>
      <c r="R242" s="215">
        <f>Q242*H242</f>
        <v>79.391799999999989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130</v>
      </c>
      <c r="AT242" s="217" t="s">
        <v>125</v>
      </c>
      <c r="AU242" s="217" t="s">
        <v>85</v>
      </c>
      <c r="AY242" s="19" t="s">
        <v>123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22</v>
      </c>
      <c r="BK242" s="218">
        <f>ROUND(I242*H242,2)</f>
        <v>0</v>
      </c>
      <c r="BL242" s="19" t="s">
        <v>130</v>
      </c>
      <c r="BM242" s="217" t="s">
        <v>361</v>
      </c>
    </row>
    <row r="243" s="2" customFormat="1">
      <c r="A243" s="40"/>
      <c r="B243" s="41"/>
      <c r="C243" s="42"/>
      <c r="D243" s="219" t="s">
        <v>132</v>
      </c>
      <c r="E243" s="42"/>
      <c r="F243" s="220" t="s">
        <v>362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132</v>
      </c>
      <c r="AU243" s="19" t="s">
        <v>85</v>
      </c>
    </row>
    <row r="244" s="2" customFormat="1">
      <c r="A244" s="40"/>
      <c r="B244" s="41"/>
      <c r="C244" s="42"/>
      <c r="D244" s="226" t="s">
        <v>160</v>
      </c>
      <c r="E244" s="42"/>
      <c r="F244" s="257" t="s">
        <v>363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160</v>
      </c>
      <c r="AU244" s="19" t="s">
        <v>85</v>
      </c>
    </row>
    <row r="245" s="13" customFormat="1">
      <c r="A245" s="13"/>
      <c r="B245" s="224"/>
      <c r="C245" s="225"/>
      <c r="D245" s="226" t="s">
        <v>134</v>
      </c>
      <c r="E245" s="227" t="s">
        <v>20</v>
      </c>
      <c r="F245" s="228" t="s">
        <v>364</v>
      </c>
      <c r="G245" s="225"/>
      <c r="H245" s="229">
        <v>38.031999999999996</v>
      </c>
      <c r="I245" s="230"/>
      <c r="J245" s="225"/>
      <c r="K245" s="225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134</v>
      </c>
      <c r="AU245" s="235" t="s">
        <v>85</v>
      </c>
      <c r="AV245" s="13" t="s">
        <v>85</v>
      </c>
      <c r="AW245" s="13" t="s">
        <v>37</v>
      </c>
      <c r="AX245" s="13" t="s">
        <v>22</v>
      </c>
      <c r="AY245" s="235" t="s">
        <v>123</v>
      </c>
    </row>
    <row r="246" s="14" customFormat="1">
      <c r="A246" s="14"/>
      <c r="B246" s="236"/>
      <c r="C246" s="237"/>
      <c r="D246" s="226" t="s">
        <v>134</v>
      </c>
      <c r="E246" s="238" t="s">
        <v>20</v>
      </c>
      <c r="F246" s="239" t="s">
        <v>142</v>
      </c>
      <c r="G246" s="237"/>
      <c r="H246" s="238" t="s">
        <v>20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134</v>
      </c>
      <c r="AU246" s="245" t="s">
        <v>85</v>
      </c>
      <c r="AV246" s="14" t="s">
        <v>22</v>
      </c>
      <c r="AW246" s="14" t="s">
        <v>37</v>
      </c>
      <c r="AX246" s="14" t="s">
        <v>75</v>
      </c>
      <c r="AY246" s="245" t="s">
        <v>123</v>
      </c>
    </row>
    <row r="247" s="2" customFormat="1" ht="16.5" customHeight="1">
      <c r="A247" s="40"/>
      <c r="B247" s="41"/>
      <c r="C247" s="206" t="s">
        <v>365</v>
      </c>
      <c r="D247" s="206" t="s">
        <v>125</v>
      </c>
      <c r="E247" s="207" t="s">
        <v>366</v>
      </c>
      <c r="F247" s="208" t="s">
        <v>367</v>
      </c>
      <c r="G247" s="209" t="s">
        <v>138</v>
      </c>
      <c r="H247" s="210">
        <v>177.87299999999999</v>
      </c>
      <c r="I247" s="211"/>
      <c r="J247" s="212">
        <f>ROUND(I247*H247,2)</f>
        <v>0</v>
      </c>
      <c r="K247" s="208" t="s">
        <v>129</v>
      </c>
      <c r="L247" s="46"/>
      <c r="M247" s="213" t="s">
        <v>20</v>
      </c>
      <c r="N247" s="214" t="s">
        <v>46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130</v>
      </c>
      <c r="AT247" s="217" t="s">
        <v>125</v>
      </c>
      <c r="AU247" s="217" t="s">
        <v>85</v>
      </c>
      <c r="AY247" s="19" t="s">
        <v>123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22</v>
      </c>
      <c r="BK247" s="218">
        <f>ROUND(I247*H247,2)</f>
        <v>0</v>
      </c>
      <c r="BL247" s="19" t="s">
        <v>130</v>
      </c>
      <c r="BM247" s="217" t="s">
        <v>368</v>
      </c>
    </row>
    <row r="248" s="2" customFormat="1">
      <c r="A248" s="40"/>
      <c r="B248" s="41"/>
      <c r="C248" s="42"/>
      <c r="D248" s="219" t="s">
        <v>132</v>
      </c>
      <c r="E248" s="42"/>
      <c r="F248" s="220" t="s">
        <v>369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132</v>
      </c>
      <c r="AU248" s="19" t="s">
        <v>85</v>
      </c>
    </row>
    <row r="249" s="2" customFormat="1">
      <c r="A249" s="40"/>
      <c r="B249" s="41"/>
      <c r="C249" s="42"/>
      <c r="D249" s="226" t="s">
        <v>160</v>
      </c>
      <c r="E249" s="42"/>
      <c r="F249" s="257" t="s">
        <v>370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160</v>
      </c>
      <c r="AU249" s="19" t="s">
        <v>85</v>
      </c>
    </row>
    <row r="250" s="13" customFormat="1">
      <c r="A250" s="13"/>
      <c r="B250" s="224"/>
      <c r="C250" s="225"/>
      <c r="D250" s="226" t="s">
        <v>134</v>
      </c>
      <c r="E250" s="227" t="s">
        <v>20</v>
      </c>
      <c r="F250" s="228" t="s">
        <v>371</v>
      </c>
      <c r="G250" s="225"/>
      <c r="H250" s="229">
        <v>70.212999999999994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134</v>
      </c>
      <c r="AU250" s="235" t="s">
        <v>85</v>
      </c>
      <c r="AV250" s="13" t="s">
        <v>85</v>
      </c>
      <c r="AW250" s="13" t="s">
        <v>37</v>
      </c>
      <c r="AX250" s="13" t="s">
        <v>75</v>
      </c>
      <c r="AY250" s="235" t="s">
        <v>123</v>
      </c>
    </row>
    <row r="251" s="13" customFormat="1">
      <c r="A251" s="13"/>
      <c r="B251" s="224"/>
      <c r="C251" s="225"/>
      <c r="D251" s="226" t="s">
        <v>134</v>
      </c>
      <c r="E251" s="227" t="s">
        <v>20</v>
      </c>
      <c r="F251" s="228" t="s">
        <v>372</v>
      </c>
      <c r="G251" s="225"/>
      <c r="H251" s="229">
        <v>107.66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134</v>
      </c>
      <c r="AU251" s="235" t="s">
        <v>85</v>
      </c>
      <c r="AV251" s="13" t="s">
        <v>85</v>
      </c>
      <c r="AW251" s="13" t="s">
        <v>37</v>
      </c>
      <c r="AX251" s="13" t="s">
        <v>75</v>
      </c>
      <c r="AY251" s="235" t="s">
        <v>123</v>
      </c>
    </row>
    <row r="252" s="16" customFormat="1">
      <c r="A252" s="16"/>
      <c r="B252" s="258"/>
      <c r="C252" s="259"/>
      <c r="D252" s="226" t="s">
        <v>134</v>
      </c>
      <c r="E252" s="260" t="s">
        <v>20</v>
      </c>
      <c r="F252" s="261" t="s">
        <v>169</v>
      </c>
      <c r="G252" s="259"/>
      <c r="H252" s="262">
        <v>177.87299999999999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68" t="s">
        <v>134</v>
      </c>
      <c r="AU252" s="268" t="s">
        <v>85</v>
      </c>
      <c r="AV252" s="16" t="s">
        <v>130</v>
      </c>
      <c r="AW252" s="16" t="s">
        <v>37</v>
      </c>
      <c r="AX252" s="16" t="s">
        <v>22</v>
      </c>
      <c r="AY252" s="268" t="s">
        <v>123</v>
      </c>
    </row>
    <row r="253" s="14" customFormat="1">
      <c r="A253" s="14"/>
      <c r="B253" s="236"/>
      <c r="C253" s="237"/>
      <c r="D253" s="226" t="s">
        <v>134</v>
      </c>
      <c r="E253" s="238" t="s">
        <v>20</v>
      </c>
      <c r="F253" s="239" t="s">
        <v>142</v>
      </c>
      <c r="G253" s="237"/>
      <c r="H253" s="238" t="s">
        <v>20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134</v>
      </c>
      <c r="AU253" s="245" t="s">
        <v>85</v>
      </c>
      <c r="AV253" s="14" t="s">
        <v>22</v>
      </c>
      <c r="AW253" s="14" t="s">
        <v>37</v>
      </c>
      <c r="AX253" s="14" t="s">
        <v>75</v>
      </c>
      <c r="AY253" s="245" t="s">
        <v>123</v>
      </c>
    </row>
    <row r="254" s="2" customFormat="1" ht="16.5" customHeight="1">
      <c r="A254" s="40"/>
      <c r="B254" s="41"/>
      <c r="C254" s="269" t="s">
        <v>373</v>
      </c>
      <c r="D254" s="269" t="s">
        <v>215</v>
      </c>
      <c r="E254" s="270" t="s">
        <v>374</v>
      </c>
      <c r="F254" s="271" t="s">
        <v>375</v>
      </c>
      <c r="G254" s="272" t="s">
        <v>191</v>
      </c>
      <c r="H254" s="273">
        <v>362.86099999999999</v>
      </c>
      <c r="I254" s="274"/>
      <c r="J254" s="275">
        <f>ROUND(I254*H254,2)</f>
        <v>0</v>
      </c>
      <c r="K254" s="271" t="s">
        <v>20</v>
      </c>
      <c r="L254" s="276"/>
      <c r="M254" s="277" t="s">
        <v>20</v>
      </c>
      <c r="N254" s="278" t="s">
        <v>46</v>
      </c>
      <c r="O254" s="86"/>
      <c r="P254" s="215">
        <f>O254*H254</f>
        <v>0</v>
      </c>
      <c r="Q254" s="215">
        <v>1</v>
      </c>
      <c r="R254" s="215">
        <f>Q254*H254</f>
        <v>362.86099999999999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182</v>
      </c>
      <c r="AT254" s="217" t="s">
        <v>215</v>
      </c>
      <c r="AU254" s="217" t="s">
        <v>85</v>
      </c>
      <c r="AY254" s="19" t="s">
        <v>123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22</v>
      </c>
      <c r="BK254" s="218">
        <f>ROUND(I254*H254,2)</f>
        <v>0</v>
      </c>
      <c r="BL254" s="19" t="s">
        <v>130</v>
      </c>
      <c r="BM254" s="217" t="s">
        <v>376</v>
      </c>
    </row>
    <row r="255" s="13" customFormat="1">
      <c r="A255" s="13"/>
      <c r="B255" s="224"/>
      <c r="C255" s="225"/>
      <c r="D255" s="226" t="s">
        <v>134</v>
      </c>
      <c r="E255" s="227" t="s">
        <v>20</v>
      </c>
      <c r="F255" s="228" t="s">
        <v>377</v>
      </c>
      <c r="G255" s="225"/>
      <c r="H255" s="229">
        <v>362.86099999999999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134</v>
      </c>
      <c r="AU255" s="235" t="s">
        <v>85</v>
      </c>
      <c r="AV255" s="13" t="s">
        <v>85</v>
      </c>
      <c r="AW255" s="13" t="s">
        <v>37</v>
      </c>
      <c r="AX255" s="13" t="s">
        <v>22</v>
      </c>
      <c r="AY255" s="235" t="s">
        <v>123</v>
      </c>
    </row>
    <row r="256" s="2" customFormat="1" ht="44.25" customHeight="1">
      <c r="A256" s="40"/>
      <c r="B256" s="41"/>
      <c r="C256" s="206" t="s">
        <v>378</v>
      </c>
      <c r="D256" s="206" t="s">
        <v>125</v>
      </c>
      <c r="E256" s="207" t="s">
        <v>379</v>
      </c>
      <c r="F256" s="208" t="s">
        <v>380</v>
      </c>
      <c r="G256" s="209" t="s">
        <v>381</v>
      </c>
      <c r="H256" s="210">
        <v>2</v>
      </c>
      <c r="I256" s="211"/>
      <c r="J256" s="212">
        <f>ROUND(I256*H256,2)</f>
        <v>0</v>
      </c>
      <c r="K256" s="208" t="s">
        <v>20</v>
      </c>
      <c r="L256" s="46"/>
      <c r="M256" s="213" t="s">
        <v>20</v>
      </c>
      <c r="N256" s="214" t="s">
        <v>46</v>
      </c>
      <c r="O256" s="86"/>
      <c r="P256" s="215">
        <f>O256*H256</f>
        <v>0</v>
      </c>
      <c r="Q256" s="215">
        <v>1.1000000000000001</v>
      </c>
      <c r="R256" s="215">
        <f>Q256*H256</f>
        <v>2.2000000000000002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130</v>
      </c>
      <c r="AT256" s="217" t="s">
        <v>125</v>
      </c>
      <c r="AU256" s="217" t="s">
        <v>85</v>
      </c>
      <c r="AY256" s="19" t="s">
        <v>123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22</v>
      </c>
      <c r="BK256" s="218">
        <f>ROUND(I256*H256,2)</f>
        <v>0</v>
      </c>
      <c r="BL256" s="19" t="s">
        <v>130</v>
      </c>
      <c r="BM256" s="217" t="s">
        <v>382</v>
      </c>
    </row>
    <row r="257" s="13" customFormat="1">
      <c r="A257" s="13"/>
      <c r="B257" s="224"/>
      <c r="C257" s="225"/>
      <c r="D257" s="226" t="s">
        <v>134</v>
      </c>
      <c r="E257" s="227" t="s">
        <v>20</v>
      </c>
      <c r="F257" s="228" t="s">
        <v>383</v>
      </c>
      <c r="G257" s="225"/>
      <c r="H257" s="229">
        <v>2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134</v>
      </c>
      <c r="AU257" s="235" t="s">
        <v>85</v>
      </c>
      <c r="AV257" s="13" t="s">
        <v>85</v>
      </c>
      <c r="AW257" s="13" t="s">
        <v>37</v>
      </c>
      <c r="AX257" s="13" t="s">
        <v>22</v>
      </c>
      <c r="AY257" s="235" t="s">
        <v>123</v>
      </c>
    </row>
    <row r="258" s="2" customFormat="1" ht="33" customHeight="1">
      <c r="A258" s="40"/>
      <c r="B258" s="41"/>
      <c r="C258" s="206" t="s">
        <v>384</v>
      </c>
      <c r="D258" s="206" t="s">
        <v>125</v>
      </c>
      <c r="E258" s="207" t="s">
        <v>385</v>
      </c>
      <c r="F258" s="208" t="s">
        <v>386</v>
      </c>
      <c r="G258" s="209" t="s">
        <v>128</v>
      </c>
      <c r="H258" s="210">
        <v>484.382</v>
      </c>
      <c r="I258" s="211"/>
      <c r="J258" s="212">
        <f>ROUND(I258*H258,2)</f>
        <v>0</v>
      </c>
      <c r="K258" s="208" t="s">
        <v>20</v>
      </c>
      <c r="L258" s="46"/>
      <c r="M258" s="213" t="s">
        <v>20</v>
      </c>
      <c r="N258" s="214" t="s">
        <v>46</v>
      </c>
      <c r="O258" s="86"/>
      <c r="P258" s="215">
        <f>O258*H258</f>
        <v>0</v>
      </c>
      <c r="Q258" s="215">
        <v>0.14605000000000001</v>
      </c>
      <c r="R258" s="215">
        <f>Q258*H258</f>
        <v>70.743991100000002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130</v>
      </c>
      <c r="AT258" s="217" t="s">
        <v>125</v>
      </c>
      <c r="AU258" s="217" t="s">
        <v>85</v>
      </c>
      <c r="AY258" s="19" t="s">
        <v>123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22</v>
      </c>
      <c r="BK258" s="218">
        <f>ROUND(I258*H258,2)</f>
        <v>0</v>
      </c>
      <c r="BL258" s="19" t="s">
        <v>130</v>
      </c>
      <c r="BM258" s="217" t="s">
        <v>387</v>
      </c>
    </row>
    <row r="259" s="2" customFormat="1">
      <c r="A259" s="40"/>
      <c r="B259" s="41"/>
      <c r="C259" s="42"/>
      <c r="D259" s="226" t="s">
        <v>160</v>
      </c>
      <c r="E259" s="42"/>
      <c r="F259" s="257" t="s">
        <v>388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85</v>
      </c>
    </row>
    <row r="260" s="13" customFormat="1">
      <c r="A260" s="13"/>
      <c r="B260" s="224"/>
      <c r="C260" s="225"/>
      <c r="D260" s="226" t="s">
        <v>134</v>
      </c>
      <c r="E260" s="227" t="s">
        <v>20</v>
      </c>
      <c r="F260" s="228" t="s">
        <v>389</v>
      </c>
      <c r="G260" s="225"/>
      <c r="H260" s="229">
        <v>215.52500000000001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134</v>
      </c>
      <c r="AU260" s="235" t="s">
        <v>85</v>
      </c>
      <c r="AV260" s="13" t="s">
        <v>85</v>
      </c>
      <c r="AW260" s="13" t="s">
        <v>37</v>
      </c>
      <c r="AX260" s="13" t="s">
        <v>75</v>
      </c>
      <c r="AY260" s="235" t="s">
        <v>123</v>
      </c>
    </row>
    <row r="261" s="13" customFormat="1">
      <c r="A261" s="13"/>
      <c r="B261" s="224"/>
      <c r="C261" s="225"/>
      <c r="D261" s="226" t="s">
        <v>134</v>
      </c>
      <c r="E261" s="227" t="s">
        <v>20</v>
      </c>
      <c r="F261" s="228" t="s">
        <v>390</v>
      </c>
      <c r="G261" s="225"/>
      <c r="H261" s="229">
        <v>74.319999999999993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134</v>
      </c>
      <c r="AU261" s="235" t="s">
        <v>85</v>
      </c>
      <c r="AV261" s="13" t="s">
        <v>85</v>
      </c>
      <c r="AW261" s="13" t="s">
        <v>37</v>
      </c>
      <c r="AX261" s="13" t="s">
        <v>75</v>
      </c>
      <c r="AY261" s="235" t="s">
        <v>123</v>
      </c>
    </row>
    <row r="262" s="13" customFormat="1">
      <c r="A262" s="13"/>
      <c r="B262" s="224"/>
      <c r="C262" s="225"/>
      <c r="D262" s="226" t="s">
        <v>134</v>
      </c>
      <c r="E262" s="227" t="s">
        <v>20</v>
      </c>
      <c r="F262" s="228" t="s">
        <v>391</v>
      </c>
      <c r="G262" s="225"/>
      <c r="H262" s="229">
        <v>21.302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134</v>
      </c>
      <c r="AU262" s="235" t="s">
        <v>85</v>
      </c>
      <c r="AV262" s="13" t="s">
        <v>85</v>
      </c>
      <c r="AW262" s="13" t="s">
        <v>37</v>
      </c>
      <c r="AX262" s="13" t="s">
        <v>75</v>
      </c>
      <c r="AY262" s="235" t="s">
        <v>123</v>
      </c>
    </row>
    <row r="263" s="13" customFormat="1">
      <c r="A263" s="13"/>
      <c r="B263" s="224"/>
      <c r="C263" s="225"/>
      <c r="D263" s="226" t="s">
        <v>134</v>
      </c>
      <c r="E263" s="227" t="s">
        <v>20</v>
      </c>
      <c r="F263" s="228" t="s">
        <v>392</v>
      </c>
      <c r="G263" s="225"/>
      <c r="H263" s="229">
        <v>2.1560000000000001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134</v>
      </c>
      <c r="AU263" s="235" t="s">
        <v>85</v>
      </c>
      <c r="AV263" s="13" t="s">
        <v>85</v>
      </c>
      <c r="AW263" s="13" t="s">
        <v>37</v>
      </c>
      <c r="AX263" s="13" t="s">
        <v>75</v>
      </c>
      <c r="AY263" s="235" t="s">
        <v>123</v>
      </c>
    </row>
    <row r="264" s="13" customFormat="1">
      <c r="A264" s="13"/>
      <c r="B264" s="224"/>
      <c r="C264" s="225"/>
      <c r="D264" s="226" t="s">
        <v>134</v>
      </c>
      <c r="E264" s="227" t="s">
        <v>20</v>
      </c>
      <c r="F264" s="228" t="s">
        <v>393</v>
      </c>
      <c r="G264" s="225"/>
      <c r="H264" s="229">
        <v>49.365000000000002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134</v>
      </c>
      <c r="AU264" s="235" t="s">
        <v>85</v>
      </c>
      <c r="AV264" s="13" t="s">
        <v>85</v>
      </c>
      <c r="AW264" s="13" t="s">
        <v>37</v>
      </c>
      <c r="AX264" s="13" t="s">
        <v>75</v>
      </c>
      <c r="AY264" s="235" t="s">
        <v>123</v>
      </c>
    </row>
    <row r="265" s="13" customFormat="1">
      <c r="A265" s="13"/>
      <c r="B265" s="224"/>
      <c r="C265" s="225"/>
      <c r="D265" s="226" t="s">
        <v>134</v>
      </c>
      <c r="E265" s="227" t="s">
        <v>20</v>
      </c>
      <c r="F265" s="228" t="s">
        <v>394</v>
      </c>
      <c r="G265" s="225"/>
      <c r="H265" s="229">
        <v>70.980000000000004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134</v>
      </c>
      <c r="AU265" s="235" t="s">
        <v>85</v>
      </c>
      <c r="AV265" s="13" t="s">
        <v>85</v>
      </c>
      <c r="AW265" s="13" t="s">
        <v>37</v>
      </c>
      <c r="AX265" s="13" t="s">
        <v>75</v>
      </c>
      <c r="AY265" s="235" t="s">
        <v>123</v>
      </c>
    </row>
    <row r="266" s="13" customFormat="1">
      <c r="A266" s="13"/>
      <c r="B266" s="224"/>
      <c r="C266" s="225"/>
      <c r="D266" s="226" t="s">
        <v>134</v>
      </c>
      <c r="E266" s="227" t="s">
        <v>20</v>
      </c>
      <c r="F266" s="228" t="s">
        <v>395</v>
      </c>
      <c r="G266" s="225"/>
      <c r="H266" s="229">
        <v>50.734000000000002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134</v>
      </c>
      <c r="AU266" s="235" t="s">
        <v>85</v>
      </c>
      <c r="AV266" s="13" t="s">
        <v>85</v>
      </c>
      <c r="AW266" s="13" t="s">
        <v>37</v>
      </c>
      <c r="AX266" s="13" t="s">
        <v>75</v>
      </c>
      <c r="AY266" s="235" t="s">
        <v>123</v>
      </c>
    </row>
    <row r="267" s="16" customFormat="1">
      <c r="A267" s="16"/>
      <c r="B267" s="258"/>
      <c r="C267" s="259"/>
      <c r="D267" s="226" t="s">
        <v>134</v>
      </c>
      <c r="E267" s="260" t="s">
        <v>20</v>
      </c>
      <c r="F267" s="261" t="s">
        <v>169</v>
      </c>
      <c r="G267" s="259"/>
      <c r="H267" s="262">
        <v>484.382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68" t="s">
        <v>134</v>
      </c>
      <c r="AU267" s="268" t="s">
        <v>85</v>
      </c>
      <c r="AV267" s="16" t="s">
        <v>130</v>
      </c>
      <c r="AW267" s="16" t="s">
        <v>37</v>
      </c>
      <c r="AX267" s="16" t="s">
        <v>22</v>
      </c>
      <c r="AY267" s="268" t="s">
        <v>123</v>
      </c>
    </row>
    <row r="268" s="2" customFormat="1" ht="16.5" customHeight="1">
      <c r="A268" s="40"/>
      <c r="B268" s="41"/>
      <c r="C268" s="206" t="s">
        <v>396</v>
      </c>
      <c r="D268" s="206" t="s">
        <v>125</v>
      </c>
      <c r="E268" s="207" t="s">
        <v>397</v>
      </c>
      <c r="F268" s="208" t="s">
        <v>398</v>
      </c>
      <c r="G268" s="209" t="s">
        <v>128</v>
      </c>
      <c r="H268" s="210">
        <v>484.382</v>
      </c>
      <c r="I268" s="211"/>
      <c r="J268" s="212">
        <f>ROUND(I268*H268,2)</f>
        <v>0</v>
      </c>
      <c r="K268" s="208" t="s">
        <v>20</v>
      </c>
      <c r="L268" s="46"/>
      <c r="M268" s="213" t="s">
        <v>20</v>
      </c>
      <c r="N268" s="214" t="s">
        <v>46</v>
      </c>
      <c r="O268" s="86"/>
      <c r="P268" s="215">
        <f>O268*H268</f>
        <v>0</v>
      </c>
      <c r="Q268" s="215">
        <v>0.002</v>
      </c>
      <c r="R268" s="215">
        <f>Q268*H268</f>
        <v>0.96876400000000007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130</v>
      </c>
      <c r="AT268" s="217" t="s">
        <v>125</v>
      </c>
      <c r="AU268" s="217" t="s">
        <v>85</v>
      </c>
      <c r="AY268" s="19" t="s">
        <v>123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22</v>
      </c>
      <c r="BK268" s="218">
        <f>ROUND(I268*H268,2)</f>
        <v>0</v>
      </c>
      <c r="BL268" s="19" t="s">
        <v>130</v>
      </c>
      <c r="BM268" s="217" t="s">
        <v>399</v>
      </c>
    </row>
    <row r="269" s="13" customFormat="1">
      <c r="A269" s="13"/>
      <c r="B269" s="224"/>
      <c r="C269" s="225"/>
      <c r="D269" s="226" t="s">
        <v>134</v>
      </c>
      <c r="E269" s="227" t="s">
        <v>20</v>
      </c>
      <c r="F269" s="228" t="s">
        <v>389</v>
      </c>
      <c r="G269" s="225"/>
      <c r="H269" s="229">
        <v>215.52500000000001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134</v>
      </c>
      <c r="AU269" s="235" t="s">
        <v>85</v>
      </c>
      <c r="AV269" s="13" t="s">
        <v>85</v>
      </c>
      <c r="AW269" s="13" t="s">
        <v>37</v>
      </c>
      <c r="AX269" s="13" t="s">
        <v>75</v>
      </c>
      <c r="AY269" s="235" t="s">
        <v>123</v>
      </c>
    </row>
    <row r="270" s="13" customFormat="1">
      <c r="A270" s="13"/>
      <c r="B270" s="224"/>
      <c r="C270" s="225"/>
      <c r="D270" s="226" t="s">
        <v>134</v>
      </c>
      <c r="E270" s="227" t="s">
        <v>20</v>
      </c>
      <c r="F270" s="228" t="s">
        <v>390</v>
      </c>
      <c r="G270" s="225"/>
      <c r="H270" s="229">
        <v>74.319999999999993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134</v>
      </c>
      <c r="AU270" s="235" t="s">
        <v>85</v>
      </c>
      <c r="AV270" s="13" t="s">
        <v>85</v>
      </c>
      <c r="AW270" s="13" t="s">
        <v>37</v>
      </c>
      <c r="AX270" s="13" t="s">
        <v>75</v>
      </c>
      <c r="AY270" s="235" t="s">
        <v>123</v>
      </c>
    </row>
    <row r="271" s="13" customFormat="1">
      <c r="A271" s="13"/>
      <c r="B271" s="224"/>
      <c r="C271" s="225"/>
      <c r="D271" s="226" t="s">
        <v>134</v>
      </c>
      <c r="E271" s="227" t="s">
        <v>20</v>
      </c>
      <c r="F271" s="228" t="s">
        <v>391</v>
      </c>
      <c r="G271" s="225"/>
      <c r="H271" s="229">
        <v>21.302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134</v>
      </c>
      <c r="AU271" s="235" t="s">
        <v>85</v>
      </c>
      <c r="AV271" s="13" t="s">
        <v>85</v>
      </c>
      <c r="AW271" s="13" t="s">
        <v>37</v>
      </c>
      <c r="AX271" s="13" t="s">
        <v>75</v>
      </c>
      <c r="AY271" s="235" t="s">
        <v>123</v>
      </c>
    </row>
    <row r="272" s="13" customFormat="1">
      <c r="A272" s="13"/>
      <c r="B272" s="224"/>
      <c r="C272" s="225"/>
      <c r="D272" s="226" t="s">
        <v>134</v>
      </c>
      <c r="E272" s="227" t="s">
        <v>20</v>
      </c>
      <c r="F272" s="228" t="s">
        <v>392</v>
      </c>
      <c r="G272" s="225"/>
      <c r="H272" s="229">
        <v>2.1560000000000001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134</v>
      </c>
      <c r="AU272" s="235" t="s">
        <v>85</v>
      </c>
      <c r="AV272" s="13" t="s">
        <v>85</v>
      </c>
      <c r="AW272" s="13" t="s">
        <v>37</v>
      </c>
      <c r="AX272" s="13" t="s">
        <v>75</v>
      </c>
      <c r="AY272" s="235" t="s">
        <v>123</v>
      </c>
    </row>
    <row r="273" s="13" customFormat="1">
      <c r="A273" s="13"/>
      <c r="B273" s="224"/>
      <c r="C273" s="225"/>
      <c r="D273" s="226" t="s">
        <v>134</v>
      </c>
      <c r="E273" s="227" t="s">
        <v>20</v>
      </c>
      <c r="F273" s="228" t="s">
        <v>393</v>
      </c>
      <c r="G273" s="225"/>
      <c r="H273" s="229">
        <v>49.365000000000002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134</v>
      </c>
      <c r="AU273" s="235" t="s">
        <v>85</v>
      </c>
      <c r="AV273" s="13" t="s">
        <v>85</v>
      </c>
      <c r="AW273" s="13" t="s">
        <v>37</v>
      </c>
      <c r="AX273" s="13" t="s">
        <v>75</v>
      </c>
      <c r="AY273" s="235" t="s">
        <v>123</v>
      </c>
    </row>
    <row r="274" s="13" customFormat="1">
      <c r="A274" s="13"/>
      <c r="B274" s="224"/>
      <c r="C274" s="225"/>
      <c r="D274" s="226" t="s">
        <v>134</v>
      </c>
      <c r="E274" s="227" t="s">
        <v>20</v>
      </c>
      <c r="F274" s="228" t="s">
        <v>394</v>
      </c>
      <c r="G274" s="225"/>
      <c r="H274" s="229">
        <v>70.980000000000004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134</v>
      </c>
      <c r="AU274" s="235" t="s">
        <v>85</v>
      </c>
      <c r="AV274" s="13" t="s">
        <v>85</v>
      </c>
      <c r="AW274" s="13" t="s">
        <v>37</v>
      </c>
      <c r="AX274" s="13" t="s">
        <v>75</v>
      </c>
      <c r="AY274" s="235" t="s">
        <v>123</v>
      </c>
    </row>
    <row r="275" s="13" customFormat="1">
      <c r="A275" s="13"/>
      <c r="B275" s="224"/>
      <c r="C275" s="225"/>
      <c r="D275" s="226" t="s">
        <v>134</v>
      </c>
      <c r="E275" s="227" t="s">
        <v>20</v>
      </c>
      <c r="F275" s="228" t="s">
        <v>395</v>
      </c>
      <c r="G275" s="225"/>
      <c r="H275" s="229">
        <v>50.734000000000002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134</v>
      </c>
      <c r="AU275" s="235" t="s">
        <v>85</v>
      </c>
      <c r="AV275" s="13" t="s">
        <v>85</v>
      </c>
      <c r="AW275" s="13" t="s">
        <v>37</v>
      </c>
      <c r="AX275" s="13" t="s">
        <v>75</v>
      </c>
      <c r="AY275" s="235" t="s">
        <v>123</v>
      </c>
    </row>
    <row r="276" s="16" customFormat="1">
      <c r="A276" s="16"/>
      <c r="B276" s="258"/>
      <c r="C276" s="259"/>
      <c r="D276" s="226" t="s">
        <v>134</v>
      </c>
      <c r="E276" s="260" t="s">
        <v>20</v>
      </c>
      <c r="F276" s="261" t="s">
        <v>169</v>
      </c>
      <c r="G276" s="259"/>
      <c r="H276" s="262">
        <v>484.382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8" t="s">
        <v>134</v>
      </c>
      <c r="AU276" s="268" t="s">
        <v>85</v>
      </c>
      <c r="AV276" s="16" t="s">
        <v>130</v>
      </c>
      <c r="AW276" s="16" t="s">
        <v>37</v>
      </c>
      <c r="AX276" s="16" t="s">
        <v>22</v>
      </c>
      <c r="AY276" s="268" t="s">
        <v>123</v>
      </c>
    </row>
    <row r="277" s="12" customFormat="1" ht="22.8" customHeight="1">
      <c r="A277" s="12"/>
      <c r="B277" s="190"/>
      <c r="C277" s="191"/>
      <c r="D277" s="192" t="s">
        <v>74</v>
      </c>
      <c r="E277" s="204" t="s">
        <v>188</v>
      </c>
      <c r="F277" s="204" t="s">
        <v>400</v>
      </c>
      <c r="G277" s="191"/>
      <c r="H277" s="191"/>
      <c r="I277" s="194"/>
      <c r="J277" s="205">
        <f>BK277</f>
        <v>0</v>
      </c>
      <c r="K277" s="191"/>
      <c r="L277" s="196"/>
      <c r="M277" s="197"/>
      <c r="N277" s="198"/>
      <c r="O277" s="198"/>
      <c r="P277" s="199">
        <f>SUM(P278:P296)</f>
        <v>0</v>
      </c>
      <c r="Q277" s="198"/>
      <c r="R277" s="199">
        <f>SUM(R278:R296)</f>
        <v>0.18496959999999998</v>
      </c>
      <c r="S277" s="198"/>
      <c r="T277" s="200">
        <f>SUM(T278:T296)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22</v>
      </c>
      <c r="AT277" s="202" t="s">
        <v>74</v>
      </c>
      <c r="AU277" s="202" t="s">
        <v>22</v>
      </c>
      <c r="AY277" s="201" t="s">
        <v>123</v>
      </c>
      <c r="BK277" s="203">
        <f>SUM(BK278:BK296)</f>
        <v>0</v>
      </c>
    </row>
    <row r="278" s="2" customFormat="1" ht="16.5" customHeight="1">
      <c r="A278" s="40"/>
      <c r="B278" s="41"/>
      <c r="C278" s="206" t="s">
        <v>401</v>
      </c>
      <c r="D278" s="206" t="s">
        <v>125</v>
      </c>
      <c r="E278" s="207" t="s">
        <v>402</v>
      </c>
      <c r="F278" s="208" t="s">
        <v>403</v>
      </c>
      <c r="G278" s="209" t="s">
        <v>128</v>
      </c>
      <c r="H278" s="210">
        <v>19.219999999999999</v>
      </c>
      <c r="I278" s="211"/>
      <c r="J278" s="212">
        <f>ROUND(I278*H278,2)</f>
        <v>0</v>
      </c>
      <c r="K278" s="208" t="s">
        <v>129</v>
      </c>
      <c r="L278" s="46"/>
      <c r="M278" s="213" t="s">
        <v>20</v>
      </c>
      <c r="N278" s="214" t="s">
        <v>46</v>
      </c>
      <c r="O278" s="86"/>
      <c r="P278" s="215">
        <f>O278*H278</f>
        <v>0</v>
      </c>
      <c r="Q278" s="215">
        <v>0.0037299999999999998</v>
      </c>
      <c r="R278" s="215">
        <f>Q278*H278</f>
        <v>0.071690599999999993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130</v>
      </c>
      <c r="AT278" s="217" t="s">
        <v>125</v>
      </c>
      <c r="AU278" s="217" t="s">
        <v>85</v>
      </c>
      <c r="AY278" s="19" t="s">
        <v>123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22</v>
      </c>
      <c r="BK278" s="218">
        <f>ROUND(I278*H278,2)</f>
        <v>0</v>
      </c>
      <c r="BL278" s="19" t="s">
        <v>130</v>
      </c>
      <c r="BM278" s="217" t="s">
        <v>404</v>
      </c>
    </row>
    <row r="279" s="2" customFormat="1">
      <c r="A279" s="40"/>
      <c r="B279" s="41"/>
      <c r="C279" s="42"/>
      <c r="D279" s="219" t="s">
        <v>132</v>
      </c>
      <c r="E279" s="42"/>
      <c r="F279" s="220" t="s">
        <v>405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132</v>
      </c>
      <c r="AU279" s="19" t="s">
        <v>85</v>
      </c>
    </row>
    <row r="280" s="13" customFormat="1">
      <c r="A280" s="13"/>
      <c r="B280" s="224"/>
      <c r="C280" s="225"/>
      <c r="D280" s="226" t="s">
        <v>134</v>
      </c>
      <c r="E280" s="227" t="s">
        <v>20</v>
      </c>
      <c r="F280" s="228" t="s">
        <v>406</v>
      </c>
      <c r="G280" s="225"/>
      <c r="H280" s="229">
        <v>17.780000000000001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134</v>
      </c>
      <c r="AU280" s="235" t="s">
        <v>85</v>
      </c>
      <c r="AV280" s="13" t="s">
        <v>85</v>
      </c>
      <c r="AW280" s="13" t="s">
        <v>37</v>
      </c>
      <c r="AX280" s="13" t="s">
        <v>75</v>
      </c>
      <c r="AY280" s="235" t="s">
        <v>123</v>
      </c>
    </row>
    <row r="281" s="13" customFormat="1">
      <c r="A281" s="13"/>
      <c r="B281" s="224"/>
      <c r="C281" s="225"/>
      <c r="D281" s="226" t="s">
        <v>134</v>
      </c>
      <c r="E281" s="227" t="s">
        <v>20</v>
      </c>
      <c r="F281" s="228" t="s">
        <v>407</v>
      </c>
      <c r="G281" s="225"/>
      <c r="H281" s="229">
        <v>1.44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134</v>
      </c>
      <c r="AU281" s="235" t="s">
        <v>85</v>
      </c>
      <c r="AV281" s="13" t="s">
        <v>85</v>
      </c>
      <c r="AW281" s="13" t="s">
        <v>37</v>
      </c>
      <c r="AX281" s="13" t="s">
        <v>75</v>
      </c>
      <c r="AY281" s="235" t="s">
        <v>123</v>
      </c>
    </row>
    <row r="282" s="16" customFormat="1">
      <c r="A282" s="16"/>
      <c r="B282" s="258"/>
      <c r="C282" s="259"/>
      <c r="D282" s="226" t="s">
        <v>134</v>
      </c>
      <c r="E282" s="260" t="s">
        <v>20</v>
      </c>
      <c r="F282" s="261" t="s">
        <v>169</v>
      </c>
      <c r="G282" s="259"/>
      <c r="H282" s="262">
        <v>19.219999999999999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68" t="s">
        <v>134</v>
      </c>
      <c r="AU282" s="268" t="s">
        <v>85</v>
      </c>
      <c r="AV282" s="16" t="s">
        <v>130</v>
      </c>
      <c r="AW282" s="16" t="s">
        <v>37</v>
      </c>
      <c r="AX282" s="16" t="s">
        <v>22</v>
      </c>
      <c r="AY282" s="268" t="s">
        <v>123</v>
      </c>
    </row>
    <row r="283" s="14" customFormat="1">
      <c r="A283" s="14"/>
      <c r="B283" s="236"/>
      <c r="C283" s="237"/>
      <c r="D283" s="226" t="s">
        <v>134</v>
      </c>
      <c r="E283" s="238" t="s">
        <v>20</v>
      </c>
      <c r="F283" s="239" t="s">
        <v>408</v>
      </c>
      <c r="G283" s="237"/>
      <c r="H283" s="238" t="s">
        <v>20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134</v>
      </c>
      <c r="AU283" s="245" t="s">
        <v>85</v>
      </c>
      <c r="AV283" s="14" t="s">
        <v>22</v>
      </c>
      <c r="AW283" s="14" t="s">
        <v>37</v>
      </c>
      <c r="AX283" s="14" t="s">
        <v>75</v>
      </c>
      <c r="AY283" s="245" t="s">
        <v>123</v>
      </c>
    </row>
    <row r="284" s="2" customFormat="1" ht="16.5" customHeight="1">
      <c r="A284" s="40"/>
      <c r="B284" s="41"/>
      <c r="C284" s="206" t="s">
        <v>409</v>
      </c>
      <c r="D284" s="206" t="s">
        <v>125</v>
      </c>
      <c r="E284" s="207" t="s">
        <v>410</v>
      </c>
      <c r="F284" s="208" t="s">
        <v>411</v>
      </c>
      <c r="G284" s="209" t="s">
        <v>230</v>
      </c>
      <c r="H284" s="210">
        <v>210</v>
      </c>
      <c r="I284" s="211"/>
      <c r="J284" s="212">
        <f>ROUND(I284*H284,2)</f>
        <v>0</v>
      </c>
      <c r="K284" s="208" t="s">
        <v>20</v>
      </c>
      <c r="L284" s="46"/>
      <c r="M284" s="213" t="s">
        <v>20</v>
      </c>
      <c r="N284" s="214" t="s">
        <v>46</v>
      </c>
      <c r="O284" s="86"/>
      <c r="P284" s="215">
        <f>O284*H284</f>
        <v>0</v>
      </c>
      <c r="Q284" s="215">
        <v>0.00029999999999999997</v>
      </c>
      <c r="R284" s="215">
        <f>Q284*H284</f>
        <v>0.063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130</v>
      </c>
      <c r="AT284" s="217" t="s">
        <v>125</v>
      </c>
      <c r="AU284" s="217" t="s">
        <v>85</v>
      </c>
      <c r="AY284" s="19" t="s">
        <v>123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22</v>
      </c>
      <c r="BK284" s="218">
        <f>ROUND(I284*H284,2)</f>
        <v>0</v>
      </c>
      <c r="BL284" s="19" t="s">
        <v>130</v>
      </c>
      <c r="BM284" s="217" t="s">
        <v>412</v>
      </c>
    </row>
    <row r="285" s="13" customFormat="1">
      <c r="A285" s="13"/>
      <c r="B285" s="224"/>
      <c r="C285" s="225"/>
      <c r="D285" s="226" t="s">
        <v>134</v>
      </c>
      <c r="E285" s="227" t="s">
        <v>20</v>
      </c>
      <c r="F285" s="228" t="s">
        <v>413</v>
      </c>
      <c r="G285" s="225"/>
      <c r="H285" s="229">
        <v>210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134</v>
      </c>
      <c r="AU285" s="235" t="s">
        <v>85</v>
      </c>
      <c r="AV285" s="13" t="s">
        <v>85</v>
      </c>
      <c r="AW285" s="13" t="s">
        <v>37</v>
      </c>
      <c r="AX285" s="13" t="s">
        <v>22</v>
      </c>
      <c r="AY285" s="235" t="s">
        <v>123</v>
      </c>
    </row>
    <row r="286" s="2" customFormat="1" ht="16.5" customHeight="1">
      <c r="A286" s="40"/>
      <c r="B286" s="41"/>
      <c r="C286" s="206" t="s">
        <v>414</v>
      </c>
      <c r="D286" s="206" t="s">
        <v>125</v>
      </c>
      <c r="E286" s="207" t="s">
        <v>415</v>
      </c>
      <c r="F286" s="208" t="s">
        <v>416</v>
      </c>
      <c r="G286" s="209" t="s">
        <v>230</v>
      </c>
      <c r="H286" s="210">
        <v>28.300000000000001</v>
      </c>
      <c r="I286" s="211"/>
      <c r="J286" s="212">
        <f>ROUND(I286*H286,2)</f>
        <v>0</v>
      </c>
      <c r="K286" s="208" t="s">
        <v>20</v>
      </c>
      <c r="L286" s="46"/>
      <c r="M286" s="213" t="s">
        <v>20</v>
      </c>
      <c r="N286" s="214" t="s">
        <v>46</v>
      </c>
      <c r="O286" s="86"/>
      <c r="P286" s="215">
        <f>O286*H286</f>
        <v>0</v>
      </c>
      <c r="Q286" s="215">
        <v>0.00052999999999999998</v>
      </c>
      <c r="R286" s="215">
        <f>Q286*H286</f>
        <v>0.014999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130</v>
      </c>
      <c r="AT286" s="217" t="s">
        <v>125</v>
      </c>
      <c r="AU286" s="217" t="s">
        <v>85</v>
      </c>
      <c r="AY286" s="19" t="s">
        <v>123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22</v>
      </c>
      <c r="BK286" s="218">
        <f>ROUND(I286*H286,2)</f>
        <v>0</v>
      </c>
      <c r="BL286" s="19" t="s">
        <v>130</v>
      </c>
      <c r="BM286" s="217" t="s">
        <v>417</v>
      </c>
    </row>
    <row r="287" s="13" customFormat="1">
      <c r="A287" s="13"/>
      <c r="B287" s="224"/>
      <c r="C287" s="225"/>
      <c r="D287" s="226" t="s">
        <v>134</v>
      </c>
      <c r="E287" s="227" t="s">
        <v>20</v>
      </c>
      <c r="F287" s="228" t="s">
        <v>418</v>
      </c>
      <c r="G287" s="225"/>
      <c r="H287" s="229">
        <v>28.300000000000001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134</v>
      </c>
      <c r="AU287" s="235" t="s">
        <v>85</v>
      </c>
      <c r="AV287" s="13" t="s">
        <v>85</v>
      </c>
      <c r="AW287" s="13" t="s">
        <v>37</v>
      </c>
      <c r="AX287" s="13" t="s">
        <v>22</v>
      </c>
      <c r="AY287" s="235" t="s">
        <v>123</v>
      </c>
    </row>
    <row r="288" s="2" customFormat="1" ht="16.5" customHeight="1">
      <c r="A288" s="40"/>
      <c r="B288" s="41"/>
      <c r="C288" s="206" t="s">
        <v>419</v>
      </c>
      <c r="D288" s="206" t="s">
        <v>125</v>
      </c>
      <c r="E288" s="207" t="s">
        <v>420</v>
      </c>
      <c r="F288" s="208" t="s">
        <v>421</v>
      </c>
      <c r="G288" s="209" t="s">
        <v>230</v>
      </c>
      <c r="H288" s="210">
        <v>28.300000000000001</v>
      </c>
      <c r="I288" s="211"/>
      <c r="J288" s="212">
        <f>ROUND(I288*H288,2)</f>
        <v>0</v>
      </c>
      <c r="K288" s="208" t="s">
        <v>20</v>
      </c>
      <c r="L288" s="46"/>
      <c r="M288" s="213" t="s">
        <v>20</v>
      </c>
      <c r="N288" s="214" t="s">
        <v>46</v>
      </c>
      <c r="O288" s="86"/>
      <c r="P288" s="215">
        <f>O288*H288</f>
        <v>0</v>
      </c>
      <c r="Q288" s="215">
        <v>0.00010000000000000001</v>
      </c>
      <c r="R288" s="215">
        <f>Q288*H288</f>
        <v>0.0028300000000000001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130</v>
      </c>
      <c r="AT288" s="217" t="s">
        <v>125</v>
      </c>
      <c r="AU288" s="217" t="s">
        <v>85</v>
      </c>
      <c r="AY288" s="19" t="s">
        <v>123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22</v>
      </c>
      <c r="BK288" s="218">
        <f>ROUND(I288*H288,2)</f>
        <v>0</v>
      </c>
      <c r="BL288" s="19" t="s">
        <v>130</v>
      </c>
      <c r="BM288" s="217" t="s">
        <v>422</v>
      </c>
    </row>
    <row r="289" s="13" customFormat="1">
      <c r="A289" s="13"/>
      <c r="B289" s="224"/>
      <c r="C289" s="225"/>
      <c r="D289" s="226" t="s">
        <v>134</v>
      </c>
      <c r="E289" s="227" t="s">
        <v>20</v>
      </c>
      <c r="F289" s="228" t="s">
        <v>423</v>
      </c>
      <c r="G289" s="225"/>
      <c r="H289" s="229">
        <v>28.300000000000001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134</v>
      </c>
      <c r="AU289" s="235" t="s">
        <v>85</v>
      </c>
      <c r="AV289" s="13" t="s">
        <v>85</v>
      </c>
      <c r="AW289" s="13" t="s">
        <v>37</v>
      </c>
      <c r="AX289" s="13" t="s">
        <v>22</v>
      </c>
      <c r="AY289" s="235" t="s">
        <v>123</v>
      </c>
    </row>
    <row r="290" s="2" customFormat="1" ht="24.15" customHeight="1">
      <c r="A290" s="40"/>
      <c r="B290" s="41"/>
      <c r="C290" s="206" t="s">
        <v>424</v>
      </c>
      <c r="D290" s="206" t="s">
        <v>125</v>
      </c>
      <c r="E290" s="207" t="s">
        <v>425</v>
      </c>
      <c r="F290" s="208" t="s">
        <v>426</v>
      </c>
      <c r="G290" s="209" t="s">
        <v>381</v>
      </c>
      <c r="H290" s="210">
        <v>295</v>
      </c>
      <c r="I290" s="211"/>
      <c r="J290" s="212">
        <f>ROUND(I290*H290,2)</f>
        <v>0</v>
      </c>
      <c r="K290" s="208" t="s">
        <v>129</v>
      </c>
      <c r="L290" s="46"/>
      <c r="M290" s="213" t="s">
        <v>20</v>
      </c>
      <c r="N290" s="214" t="s">
        <v>46</v>
      </c>
      <c r="O290" s="86"/>
      <c r="P290" s="215">
        <f>O290*H290</f>
        <v>0</v>
      </c>
      <c r="Q290" s="215">
        <v>4.0000000000000003E-05</v>
      </c>
      <c r="R290" s="215">
        <f>Q290*H290</f>
        <v>0.011800000000000002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130</v>
      </c>
      <c r="AT290" s="217" t="s">
        <v>125</v>
      </c>
      <c r="AU290" s="217" t="s">
        <v>85</v>
      </c>
      <c r="AY290" s="19" t="s">
        <v>123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22</v>
      </c>
      <c r="BK290" s="218">
        <f>ROUND(I290*H290,2)</f>
        <v>0</v>
      </c>
      <c r="BL290" s="19" t="s">
        <v>130</v>
      </c>
      <c r="BM290" s="217" t="s">
        <v>427</v>
      </c>
    </row>
    <row r="291" s="2" customFormat="1">
      <c r="A291" s="40"/>
      <c r="B291" s="41"/>
      <c r="C291" s="42"/>
      <c r="D291" s="219" t="s">
        <v>132</v>
      </c>
      <c r="E291" s="42"/>
      <c r="F291" s="220" t="s">
        <v>428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132</v>
      </c>
      <c r="AU291" s="19" t="s">
        <v>85</v>
      </c>
    </row>
    <row r="292" s="2" customFormat="1">
      <c r="A292" s="40"/>
      <c r="B292" s="41"/>
      <c r="C292" s="42"/>
      <c r="D292" s="226" t="s">
        <v>160</v>
      </c>
      <c r="E292" s="42"/>
      <c r="F292" s="257" t="s">
        <v>429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160</v>
      </c>
      <c r="AU292" s="19" t="s">
        <v>85</v>
      </c>
    </row>
    <row r="293" s="13" customFormat="1">
      <c r="A293" s="13"/>
      <c r="B293" s="224"/>
      <c r="C293" s="225"/>
      <c r="D293" s="226" t="s">
        <v>134</v>
      </c>
      <c r="E293" s="227" t="s">
        <v>20</v>
      </c>
      <c r="F293" s="228" t="s">
        <v>430</v>
      </c>
      <c r="G293" s="225"/>
      <c r="H293" s="229">
        <v>295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134</v>
      </c>
      <c r="AU293" s="235" t="s">
        <v>85</v>
      </c>
      <c r="AV293" s="13" t="s">
        <v>85</v>
      </c>
      <c r="AW293" s="13" t="s">
        <v>37</v>
      </c>
      <c r="AX293" s="13" t="s">
        <v>22</v>
      </c>
      <c r="AY293" s="235" t="s">
        <v>123</v>
      </c>
    </row>
    <row r="294" s="2" customFormat="1" ht="21.75" customHeight="1">
      <c r="A294" s="40"/>
      <c r="B294" s="41"/>
      <c r="C294" s="206" t="s">
        <v>431</v>
      </c>
      <c r="D294" s="206" t="s">
        <v>125</v>
      </c>
      <c r="E294" s="207" t="s">
        <v>432</v>
      </c>
      <c r="F294" s="208" t="s">
        <v>433</v>
      </c>
      <c r="G294" s="209" t="s">
        <v>381</v>
      </c>
      <c r="H294" s="210">
        <v>295</v>
      </c>
      <c r="I294" s="211"/>
      <c r="J294" s="212">
        <f>ROUND(I294*H294,2)</f>
        <v>0</v>
      </c>
      <c r="K294" s="208" t="s">
        <v>129</v>
      </c>
      <c r="L294" s="46"/>
      <c r="M294" s="213" t="s">
        <v>20</v>
      </c>
      <c r="N294" s="214" t="s">
        <v>46</v>
      </c>
      <c r="O294" s="86"/>
      <c r="P294" s="215">
        <f>O294*H294</f>
        <v>0</v>
      </c>
      <c r="Q294" s="215">
        <v>6.9999999999999994E-05</v>
      </c>
      <c r="R294" s="215">
        <f>Q294*H294</f>
        <v>0.020649999999999998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130</v>
      </c>
      <c r="AT294" s="217" t="s">
        <v>125</v>
      </c>
      <c r="AU294" s="217" t="s">
        <v>85</v>
      </c>
      <c r="AY294" s="19" t="s">
        <v>123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22</v>
      </c>
      <c r="BK294" s="218">
        <f>ROUND(I294*H294,2)</f>
        <v>0</v>
      </c>
      <c r="BL294" s="19" t="s">
        <v>130</v>
      </c>
      <c r="BM294" s="217" t="s">
        <v>434</v>
      </c>
    </row>
    <row r="295" s="2" customFormat="1">
      <c r="A295" s="40"/>
      <c r="B295" s="41"/>
      <c r="C295" s="42"/>
      <c r="D295" s="219" t="s">
        <v>132</v>
      </c>
      <c r="E295" s="42"/>
      <c r="F295" s="220" t="s">
        <v>435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132</v>
      </c>
      <c r="AU295" s="19" t="s">
        <v>85</v>
      </c>
    </row>
    <row r="296" s="2" customFormat="1">
      <c r="A296" s="40"/>
      <c r="B296" s="41"/>
      <c r="C296" s="42"/>
      <c r="D296" s="226" t="s">
        <v>160</v>
      </c>
      <c r="E296" s="42"/>
      <c r="F296" s="257" t="s">
        <v>429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160</v>
      </c>
      <c r="AU296" s="19" t="s">
        <v>85</v>
      </c>
    </row>
    <row r="297" s="12" customFormat="1" ht="22.8" customHeight="1">
      <c r="A297" s="12"/>
      <c r="B297" s="190"/>
      <c r="C297" s="191"/>
      <c r="D297" s="192" t="s">
        <v>74</v>
      </c>
      <c r="E297" s="204" t="s">
        <v>436</v>
      </c>
      <c r="F297" s="204" t="s">
        <v>437</v>
      </c>
      <c r="G297" s="191"/>
      <c r="H297" s="191"/>
      <c r="I297" s="194"/>
      <c r="J297" s="205">
        <f>BK297</f>
        <v>0</v>
      </c>
      <c r="K297" s="191"/>
      <c r="L297" s="196"/>
      <c r="M297" s="197"/>
      <c r="N297" s="198"/>
      <c r="O297" s="198"/>
      <c r="P297" s="199">
        <f>SUM(P298:P325)</f>
        <v>0</v>
      </c>
      <c r="Q297" s="198"/>
      <c r="R297" s="199">
        <f>SUM(R298:R325)</f>
        <v>0.0010653000000000001</v>
      </c>
      <c r="S297" s="198"/>
      <c r="T297" s="200">
        <f>SUM(T298:T325)</f>
        <v>529.980458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1" t="s">
        <v>22</v>
      </c>
      <c r="AT297" s="202" t="s">
        <v>74</v>
      </c>
      <c r="AU297" s="202" t="s">
        <v>22</v>
      </c>
      <c r="AY297" s="201" t="s">
        <v>123</v>
      </c>
      <c r="BK297" s="203">
        <f>SUM(BK298:BK325)</f>
        <v>0</v>
      </c>
    </row>
    <row r="298" s="2" customFormat="1" ht="21.75" customHeight="1">
      <c r="A298" s="40"/>
      <c r="B298" s="41"/>
      <c r="C298" s="206" t="s">
        <v>438</v>
      </c>
      <c r="D298" s="206" t="s">
        <v>125</v>
      </c>
      <c r="E298" s="207" t="s">
        <v>439</v>
      </c>
      <c r="F298" s="208" t="s">
        <v>440</v>
      </c>
      <c r="G298" s="209" t="s">
        <v>138</v>
      </c>
      <c r="H298" s="210">
        <v>120.682</v>
      </c>
      <c r="I298" s="211"/>
      <c r="J298" s="212">
        <f>ROUND(I298*H298,2)</f>
        <v>0</v>
      </c>
      <c r="K298" s="208" t="s">
        <v>129</v>
      </c>
      <c r="L298" s="46"/>
      <c r="M298" s="213" t="s">
        <v>20</v>
      </c>
      <c r="N298" s="214" t="s">
        <v>46</v>
      </c>
      <c r="O298" s="86"/>
      <c r="P298" s="215">
        <f>O298*H298</f>
        <v>0</v>
      </c>
      <c r="Q298" s="215">
        <v>0</v>
      </c>
      <c r="R298" s="215">
        <f>Q298*H298</f>
        <v>0</v>
      </c>
      <c r="S298" s="215">
        <v>2.004</v>
      </c>
      <c r="T298" s="216">
        <f>S298*H298</f>
        <v>241.84672800000001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130</v>
      </c>
      <c r="AT298" s="217" t="s">
        <v>125</v>
      </c>
      <c r="AU298" s="217" t="s">
        <v>85</v>
      </c>
      <c r="AY298" s="19" t="s">
        <v>123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22</v>
      </c>
      <c r="BK298" s="218">
        <f>ROUND(I298*H298,2)</f>
        <v>0</v>
      </c>
      <c r="BL298" s="19" t="s">
        <v>130</v>
      </c>
      <c r="BM298" s="217" t="s">
        <v>441</v>
      </c>
    </row>
    <row r="299" s="2" customFormat="1">
      <c r="A299" s="40"/>
      <c r="B299" s="41"/>
      <c r="C299" s="42"/>
      <c r="D299" s="219" t="s">
        <v>132</v>
      </c>
      <c r="E299" s="42"/>
      <c r="F299" s="220" t="s">
        <v>442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132</v>
      </c>
      <c r="AU299" s="19" t="s">
        <v>85</v>
      </c>
    </row>
    <row r="300" s="2" customFormat="1">
      <c r="A300" s="40"/>
      <c r="B300" s="41"/>
      <c r="C300" s="42"/>
      <c r="D300" s="226" t="s">
        <v>160</v>
      </c>
      <c r="E300" s="42"/>
      <c r="F300" s="257" t="s">
        <v>443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160</v>
      </c>
      <c r="AU300" s="19" t="s">
        <v>85</v>
      </c>
    </row>
    <row r="301" s="13" customFormat="1">
      <c r="A301" s="13"/>
      <c r="B301" s="224"/>
      <c r="C301" s="225"/>
      <c r="D301" s="226" t="s">
        <v>134</v>
      </c>
      <c r="E301" s="227" t="s">
        <v>20</v>
      </c>
      <c r="F301" s="228" t="s">
        <v>444</v>
      </c>
      <c r="G301" s="225"/>
      <c r="H301" s="229">
        <v>19.553000000000001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134</v>
      </c>
      <c r="AU301" s="235" t="s">
        <v>85</v>
      </c>
      <c r="AV301" s="13" t="s">
        <v>85</v>
      </c>
      <c r="AW301" s="13" t="s">
        <v>37</v>
      </c>
      <c r="AX301" s="13" t="s">
        <v>75</v>
      </c>
      <c r="AY301" s="235" t="s">
        <v>123</v>
      </c>
    </row>
    <row r="302" s="13" customFormat="1">
      <c r="A302" s="13"/>
      <c r="B302" s="224"/>
      <c r="C302" s="225"/>
      <c r="D302" s="226" t="s">
        <v>134</v>
      </c>
      <c r="E302" s="227" t="s">
        <v>20</v>
      </c>
      <c r="F302" s="228" t="s">
        <v>445</v>
      </c>
      <c r="G302" s="225"/>
      <c r="H302" s="229">
        <v>8.9550000000000001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134</v>
      </c>
      <c r="AU302" s="235" t="s">
        <v>85</v>
      </c>
      <c r="AV302" s="13" t="s">
        <v>85</v>
      </c>
      <c r="AW302" s="13" t="s">
        <v>37</v>
      </c>
      <c r="AX302" s="13" t="s">
        <v>75</v>
      </c>
      <c r="AY302" s="235" t="s">
        <v>123</v>
      </c>
    </row>
    <row r="303" s="13" customFormat="1">
      <c r="A303" s="13"/>
      <c r="B303" s="224"/>
      <c r="C303" s="225"/>
      <c r="D303" s="226" t="s">
        <v>134</v>
      </c>
      <c r="E303" s="227" t="s">
        <v>20</v>
      </c>
      <c r="F303" s="228" t="s">
        <v>446</v>
      </c>
      <c r="G303" s="225"/>
      <c r="H303" s="229">
        <v>10.355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134</v>
      </c>
      <c r="AU303" s="235" t="s">
        <v>85</v>
      </c>
      <c r="AV303" s="13" t="s">
        <v>85</v>
      </c>
      <c r="AW303" s="13" t="s">
        <v>37</v>
      </c>
      <c r="AX303" s="13" t="s">
        <v>75</v>
      </c>
      <c r="AY303" s="235" t="s">
        <v>123</v>
      </c>
    </row>
    <row r="304" s="13" customFormat="1">
      <c r="A304" s="13"/>
      <c r="B304" s="224"/>
      <c r="C304" s="225"/>
      <c r="D304" s="226" t="s">
        <v>134</v>
      </c>
      <c r="E304" s="227" t="s">
        <v>20</v>
      </c>
      <c r="F304" s="228" t="s">
        <v>447</v>
      </c>
      <c r="G304" s="225"/>
      <c r="H304" s="229">
        <v>15.635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134</v>
      </c>
      <c r="AU304" s="235" t="s">
        <v>85</v>
      </c>
      <c r="AV304" s="13" t="s">
        <v>85</v>
      </c>
      <c r="AW304" s="13" t="s">
        <v>37</v>
      </c>
      <c r="AX304" s="13" t="s">
        <v>75</v>
      </c>
      <c r="AY304" s="235" t="s">
        <v>123</v>
      </c>
    </row>
    <row r="305" s="13" customFormat="1">
      <c r="A305" s="13"/>
      <c r="B305" s="224"/>
      <c r="C305" s="225"/>
      <c r="D305" s="226" t="s">
        <v>134</v>
      </c>
      <c r="E305" s="227" t="s">
        <v>20</v>
      </c>
      <c r="F305" s="228" t="s">
        <v>448</v>
      </c>
      <c r="G305" s="225"/>
      <c r="H305" s="229">
        <v>14.125999999999999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134</v>
      </c>
      <c r="AU305" s="235" t="s">
        <v>85</v>
      </c>
      <c r="AV305" s="13" t="s">
        <v>85</v>
      </c>
      <c r="AW305" s="13" t="s">
        <v>37</v>
      </c>
      <c r="AX305" s="13" t="s">
        <v>75</v>
      </c>
      <c r="AY305" s="235" t="s">
        <v>123</v>
      </c>
    </row>
    <row r="306" s="13" customFormat="1">
      <c r="A306" s="13"/>
      <c r="B306" s="224"/>
      <c r="C306" s="225"/>
      <c r="D306" s="226" t="s">
        <v>134</v>
      </c>
      <c r="E306" s="227" t="s">
        <v>20</v>
      </c>
      <c r="F306" s="228" t="s">
        <v>449</v>
      </c>
      <c r="G306" s="225"/>
      <c r="H306" s="229">
        <v>16.632000000000001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134</v>
      </c>
      <c r="AU306" s="235" t="s">
        <v>85</v>
      </c>
      <c r="AV306" s="13" t="s">
        <v>85</v>
      </c>
      <c r="AW306" s="13" t="s">
        <v>37</v>
      </c>
      <c r="AX306" s="13" t="s">
        <v>75</v>
      </c>
      <c r="AY306" s="235" t="s">
        <v>123</v>
      </c>
    </row>
    <row r="307" s="13" customFormat="1">
      <c r="A307" s="13"/>
      <c r="B307" s="224"/>
      <c r="C307" s="225"/>
      <c r="D307" s="226" t="s">
        <v>134</v>
      </c>
      <c r="E307" s="227" t="s">
        <v>20</v>
      </c>
      <c r="F307" s="228" t="s">
        <v>450</v>
      </c>
      <c r="G307" s="225"/>
      <c r="H307" s="229">
        <v>8.8219999999999992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134</v>
      </c>
      <c r="AU307" s="235" t="s">
        <v>85</v>
      </c>
      <c r="AV307" s="13" t="s">
        <v>85</v>
      </c>
      <c r="AW307" s="13" t="s">
        <v>37</v>
      </c>
      <c r="AX307" s="13" t="s">
        <v>75</v>
      </c>
      <c r="AY307" s="235" t="s">
        <v>123</v>
      </c>
    </row>
    <row r="308" s="13" customFormat="1">
      <c r="A308" s="13"/>
      <c r="B308" s="224"/>
      <c r="C308" s="225"/>
      <c r="D308" s="226" t="s">
        <v>134</v>
      </c>
      <c r="E308" s="227" t="s">
        <v>20</v>
      </c>
      <c r="F308" s="228" t="s">
        <v>451</v>
      </c>
      <c r="G308" s="225"/>
      <c r="H308" s="229">
        <v>7.0039999999999996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134</v>
      </c>
      <c r="AU308" s="235" t="s">
        <v>85</v>
      </c>
      <c r="AV308" s="13" t="s">
        <v>85</v>
      </c>
      <c r="AW308" s="13" t="s">
        <v>37</v>
      </c>
      <c r="AX308" s="13" t="s">
        <v>75</v>
      </c>
      <c r="AY308" s="235" t="s">
        <v>123</v>
      </c>
    </row>
    <row r="309" s="13" customFormat="1">
      <c r="A309" s="13"/>
      <c r="B309" s="224"/>
      <c r="C309" s="225"/>
      <c r="D309" s="226" t="s">
        <v>134</v>
      </c>
      <c r="E309" s="227" t="s">
        <v>20</v>
      </c>
      <c r="F309" s="228" t="s">
        <v>452</v>
      </c>
      <c r="G309" s="225"/>
      <c r="H309" s="229">
        <v>18.626999999999999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134</v>
      </c>
      <c r="AU309" s="235" t="s">
        <v>85</v>
      </c>
      <c r="AV309" s="13" t="s">
        <v>85</v>
      </c>
      <c r="AW309" s="13" t="s">
        <v>37</v>
      </c>
      <c r="AX309" s="13" t="s">
        <v>75</v>
      </c>
      <c r="AY309" s="235" t="s">
        <v>123</v>
      </c>
    </row>
    <row r="310" s="13" customFormat="1">
      <c r="A310" s="13"/>
      <c r="B310" s="224"/>
      <c r="C310" s="225"/>
      <c r="D310" s="226" t="s">
        <v>134</v>
      </c>
      <c r="E310" s="227" t="s">
        <v>20</v>
      </c>
      <c r="F310" s="228" t="s">
        <v>453</v>
      </c>
      <c r="G310" s="225"/>
      <c r="H310" s="229">
        <v>0.97299999999999998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134</v>
      </c>
      <c r="AU310" s="235" t="s">
        <v>85</v>
      </c>
      <c r="AV310" s="13" t="s">
        <v>85</v>
      </c>
      <c r="AW310" s="13" t="s">
        <v>37</v>
      </c>
      <c r="AX310" s="13" t="s">
        <v>75</v>
      </c>
      <c r="AY310" s="235" t="s">
        <v>123</v>
      </c>
    </row>
    <row r="311" s="16" customFormat="1">
      <c r="A311" s="16"/>
      <c r="B311" s="258"/>
      <c r="C311" s="259"/>
      <c r="D311" s="226" t="s">
        <v>134</v>
      </c>
      <c r="E311" s="260" t="s">
        <v>20</v>
      </c>
      <c r="F311" s="261" t="s">
        <v>169</v>
      </c>
      <c r="G311" s="259"/>
      <c r="H311" s="262">
        <v>120.682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68" t="s">
        <v>134</v>
      </c>
      <c r="AU311" s="268" t="s">
        <v>85</v>
      </c>
      <c r="AV311" s="16" t="s">
        <v>130</v>
      </c>
      <c r="AW311" s="16" t="s">
        <v>37</v>
      </c>
      <c r="AX311" s="16" t="s">
        <v>22</v>
      </c>
      <c r="AY311" s="268" t="s">
        <v>123</v>
      </c>
    </row>
    <row r="312" s="14" customFormat="1">
      <c r="A312" s="14"/>
      <c r="B312" s="236"/>
      <c r="C312" s="237"/>
      <c r="D312" s="226" t="s">
        <v>134</v>
      </c>
      <c r="E312" s="238" t="s">
        <v>20</v>
      </c>
      <c r="F312" s="239" t="s">
        <v>454</v>
      </c>
      <c r="G312" s="237"/>
      <c r="H312" s="238" t="s">
        <v>20</v>
      </c>
      <c r="I312" s="240"/>
      <c r="J312" s="237"/>
      <c r="K312" s="237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134</v>
      </c>
      <c r="AU312" s="245" t="s">
        <v>85</v>
      </c>
      <c r="AV312" s="14" t="s">
        <v>22</v>
      </c>
      <c r="AW312" s="14" t="s">
        <v>37</v>
      </c>
      <c r="AX312" s="14" t="s">
        <v>75</v>
      </c>
      <c r="AY312" s="245" t="s">
        <v>123</v>
      </c>
    </row>
    <row r="313" s="2" customFormat="1" ht="16.5" customHeight="1">
      <c r="A313" s="40"/>
      <c r="B313" s="41"/>
      <c r="C313" s="206" t="s">
        <v>455</v>
      </c>
      <c r="D313" s="206" t="s">
        <v>125</v>
      </c>
      <c r="E313" s="207" t="s">
        <v>456</v>
      </c>
      <c r="F313" s="208" t="s">
        <v>457</v>
      </c>
      <c r="G313" s="209" t="s">
        <v>138</v>
      </c>
      <c r="H313" s="210">
        <v>10.653000000000001</v>
      </c>
      <c r="I313" s="211"/>
      <c r="J313" s="212">
        <f>ROUND(I313*H313,2)</f>
        <v>0</v>
      </c>
      <c r="K313" s="208" t="s">
        <v>129</v>
      </c>
      <c r="L313" s="46"/>
      <c r="M313" s="213" t="s">
        <v>20</v>
      </c>
      <c r="N313" s="214" t="s">
        <v>46</v>
      </c>
      <c r="O313" s="86"/>
      <c r="P313" s="215">
        <f>O313*H313</f>
        <v>0</v>
      </c>
      <c r="Q313" s="215">
        <v>0.00010000000000000001</v>
      </c>
      <c r="R313" s="215">
        <f>Q313*H313</f>
        <v>0.0010653000000000001</v>
      </c>
      <c r="S313" s="215">
        <v>2.4100000000000001</v>
      </c>
      <c r="T313" s="216">
        <f>S313*H313</f>
        <v>25.673730000000003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130</v>
      </c>
      <c r="AT313" s="217" t="s">
        <v>125</v>
      </c>
      <c r="AU313" s="217" t="s">
        <v>85</v>
      </c>
      <c r="AY313" s="19" t="s">
        <v>123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22</v>
      </c>
      <c r="BK313" s="218">
        <f>ROUND(I313*H313,2)</f>
        <v>0</v>
      </c>
      <c r="BL313" s="19" t="s">
        <v>130</v>
      </c>
      <c r="BM313" s="217" t="s">
        <v>458</v>
      </c>
    </row>
    <row r="314" s="2" customFormat="1">
      <c r="A314" s="40"/>
      <c r="B314" s="41"/>
      <c r="C314" s="42"/>
      <c r="D314" s="219" t="s">
        <v>132</v>
      </c>
      <c r="E314" s="42"/>
      <c r="F314" s="220" t="s">
        <v>459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132</v>
      </c>
      <c r="AU314" s="19" t="s">
        <v>85</v>
      </c>
    </row>
    <row r="315" s="2" customFormat="1">
      <c r="A315" s="40"/>
      <c r="B315" s="41"/>
      <c r="C315" s="42"/>
      <c r="D315" s="226" t="s">
        <v>160</v>
      </c>
      <c r="E315" s="42"/>
      <c r="F315" s="257" t="s">
        <v>443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160</v>
      </c>
      <c r="AU315" s="19" t="s">
        <v>85</v>
      </c>
    </row>
    <row r="316" s="13" customFormat="1">
      <c r="A316" s="13"/>
      <c r="B316" s="224"/>
      <c r="C316" s="225"/>
      <c r="D316" s="226" t="s">
        <v>134</v>
      </c>
      <c r="E316" s="227" t="s">
        <v>20</v>
      </c>
      <c r="F316" s="228" t="s">
        <v>460</v>
      </c>
      <c r="G316" s="225"/>
      <c r="H316" s="229">
        <v>10.606999999999999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134</v>
      </c>
      <c r="AU316" s="235" t="s">
        <v>85</v>
      </c>
      <c r="AV316" s="13" t="s">
        <v>85</v>
      </c>
      <c r="AW316" s="13" t="s">
        <v>37</v>
      </c>
      <c r="AX316" s="13" t="s">
        <v>75</v>
      </c>
      <c r="AY316" s="235" t="s">
        <v>123</v>
      </c>
    </row>
    <row r="317" s="13" customFormat="1">
      <c r="A317" s="13"/>
      <c r="B317" s="224"/>
      <c r="C317" s="225"/>
      <c r="D317" s="226" t="s">
        <v>134</v>
      </c>
      <c r="E317" s="227" t="s">
        <v>20</v>
      </c>
      <c r="F317" s="228" t="s">
        <v>461</v>
      </c>
      <c r="G317" s="225"/>
      <c r="H317" s="229">
        <v>0.045999999999999999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134</v>
      </c>
      <c r="AU317" s="235" t="s">
        <v>85</v>
      </c>
      <c r="AV317" s="13" t="s">
        <v>85</v>
      </c>
      <c r="AW317" s="13" t="s">
        <v>37</v>
      </c>
      <c r="AX317" s="13" t="s">
        <v>75</v>
      </c>
      <c r="AY317" s="235" t="s">
        <v>123</v>
      </c>
    </row>
    <row r="318" s="16" customFormat="1">
      <c r="A318" s="16"/>
      <c r="B318" s="258"/>
      <c r="C318" s="259"/>
      <c r="D318" s="226" t="s">
        <v>134</v>
      </c>
      <c r="E318" s="260" t="s">
        <v>20</v>
      </c>
      <c r="F318" s="261" t="s">
        <v>169</v>
      </c>
      <c r="G318" s="259"/>
      <c r="H318" s="262">
        <v>10.653000000000001</v>
      </c>
      <c r="I318" s="263"/>
      <c r="J318" s="259"/>
      <c r="K318" s="259"/>
      <c r="L318" s="264"/>
      <c r="M318" s="265"/>
      <c r="N318" s="266"/>
      <c r="O318" s="266"/>
      <c r="P318" s="266"/>
      <c r="Q318" s="266"/>
      <c r="R318" s="266"/>
      <c r="S318" s="266"/>
      <c r="T318" s="267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68" t="s">
        <v>134</v>
      </c>
      <c r="AU318" s="268" t="s">
        <v>85</v>
      </c>
      <c r="AV318" s="16" t="s">
        <v>130</v>
      </c>
      <c r="AW318" s="16" t="s">
        <v>37</v>
      </c>
      <c r="AX318" s="16" t="s">
        <v>22</v>
      </c>
      <c r="AY318" s="268" t="s">
        <v>123</v>
      </c>
    </row>
    <row r="319" s="14" customFormat="1">
      <c r="A319" s="14"/>
      <c r="B319" s="236"/>
      <c r="C319" s="237"/>
      <c r="D319" s="226" t="s">
        <v>134</v>
      </c>
      <c r="E319" s="238" t="s">
        <v>20</v>
      </c>
      <c r="F319" s="239" t="s">
        <v>454</v>
      </c>
      <c r="G319" s="237"/>
      <c r="H319" s="238" t="s">
        <v>20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134</v>
      </c>
      <c r="AU319" s="245" t="s">
        <v>85</v>
      </c>
      <c r="AV319" s="14" t="s">
        <v>22</v>
      </c>
      <c r="AW319" s="14" t="s">
        <v>37</v>
      </c>
      <c r="AX319" s="14" t="s">
        <v>75</v>
      </c>
      <c r="AY319" s="245" t="s">
        <v>123</v>
      </c>
    </row>
    <row r="320" s="2" customFormat="1" ht="16.5" customHeight="1">
      <c r="A320" s="40"/>
      <c r="B320" s="41"/>
      <c r="C320" s="206" t="s">
        <v>462</v>
      </c>
      <c r="D320" s="206" t="s">
        <v>125</v>
      </c>
      <c r="E320" s="207" t="s">
        <v>463</v>
      </c>
      <c r="F320" s="208" t="s">
        <v>464</v>
      </c>
      <c r="G320" s="209" t="s">
        <v>138</v>
      </c>
      <c r="H320" s="210">
        <v>119.3</v>
      </c>
      <c r="I320" s="211"/>
      <c r="J320" s="212">
        <f>ROUND(I320*H320,2)</f>
        <v>0</v>
      </c>
      <c r="K320" s="208" t="s">
        <v>129</v>
      </c>
      <c r="L320" s="46"/>
      <c r="M320" s="213" t="s">
        <v>20</v>
      </c>
      <c r="N320" s="214" t="s">
        <v>46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2.2000000000000002</v>
      </c>
      <c r="T320" s="216">
        <f>S320*H320</f>
        <v>262.46000000000004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130</v>
      </c>
      <c r="AT320" s="217" t="s">
        <v>125</v>
      </c>
      <c r="AU320" s="217" t="s">
        <v>85</v>
      </c>
      <c r="AY320" s="19" t="s">
        <v>123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22</v>
      </c>
      <c r="BK320" s="218">
        <f>ROUND(I320*H320,2)</f>
        <v>0</v>
      </c>
      <c r="BL320" s="19" t="s">
        <v>130</v>
      </c>
      <c r="BM320" s="217" t="s">
        <v>465</v>
      </c>
    </row>
    <row r="321" s="2" customFormat="1">
      <c r="A321" s="40"/>
      <c r="B321" s="41"/>
      <c r="C321" s="42"/>
      <c r="D321" s="219" t="s">
        <v>132</v>
      </c>
      <c r="E321" s="42"/>
      <c r="F321" s="220" t="s">
        <v>466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132</v>
      </c>
      <c r="AU321" s="19" t="s">
        <v>85</v>
      </c>
    </row>
    <row r="322" s="2" customFormat="1">
      <c r="A322" s="40"/>
      <c r="B322" s="41"/>
      <c r="C322" s="42"/>
      <c r="D322" s="226" t="s">
        <v>160</v>
      </c>
      <c r="E322" s="42"/>
      <c r="F322" s="257" t="s">
        <v>443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160</v>
      </c>
      <c r="AU322" s="19" t="s">
        <v>85</v>
      </c>
    </row>
    <row r="323" s="13" customFormat="1">
      <c r="A323" s="13"/>
      <c r="B323" s="224"/>
      <c r="C323" s="225"/>
      <c r="D323" s="226" t="s">
        <v>134</v>
      </c>
      <c r="E323" s="227" t="s">
        <v>20</v>
      </c>
      <c r="F323" s="228" t="s">
        <v>467</v>
      </c>
      <c r="G323" s="225"/>
      <c r="H323" s="229">
        <v>119.3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134</v>
      </c>
      <c r="AU323" s="235" t="s">
        <v>85</v>
      </c>
      <c r="AV323" s="13" t="s">
        <v>85</v>
      </c>
      <c r="AW323" s="13" t="s">
        <v>37</v>
      </c>
      <c r="AX323" s="13" t="s">
        <v>75</v>
      </c>
      <c r="AY323" s="235" t="s">
        <v>123</v>
      </c>
    </row>
    <row r="324" s="16" customFormat="1">
      <c r="A324" s="16"/>
      <c r="B324" s="258"/>
      <c r="C324" s="259"/>
      <c r="D324" s="226" t="s">
        <v>134</v>
      </c>
      <c r="E324" s="260" t="s">
        <v>20</v>
      </c>
      <c r="F324" s="261" t="s">
        <v>169</v>
      </c>
      <c r="G324" s="259"/>
      <c r="H324" s="262">
        <v>119.3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8" t="s">
        <v>134</v>
      </c>
      <c r="AU324" s="268" t="s">
        <v>85</v>
      </c>
      <c r="AV324" s="16" t="s">
        <v>130</v>
      </c>
      <c r="AW324" s="16" t="s">
        <v>37</v>
      </c>
      <c r="AX324" s="16" t="s">
        <v>22</v>
      </c>
      <c r="AY324" s="268" t="s">
        <v>123</v>
      </c>
    </row>
    <row r="325" s="14" customFormat="1">
      <c r="A325" s="14"/>
      <c r="B325" s="236"/>
      <c r="C325" s="237"/>
      <c r="D325" s="226" t="s">
        <v>134</v>
      </c>
      <c r="E325" s="238" t="s">
        <v>20</v>
      </c>
      <c r="F325" s="239" t="s">
        <v>454</v>
      </c>
      <c r="G325" s="237"/>
      <c r="H325" s="238" t="s">
        <v>20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134</v>
      </c>
      <c r="AU325" s="245" t="s">
        <v>85</v>
      </c>
      <c r="AV325" s="14" t="s">
        <v>22</v>
      </c>
      <c r="AW325" s="14" t="s">
        <v>37</v>
      </c>
      <c r="AX325" s="14" t="s">
        <v>75</v>
      </c>
      <c r="AY325" s="245" t="s">
        <v>123</v>
      </c>
    </row>
    <row r="326" s="12" customFormat="1" ht="22.8" customHeight="1">
      <c r="A326" s="12"/>
      <c r="B326" s="190"/>
      <c r="C326" s="191"/>
      <c r="D326" s="192" t="s">
        <v>74</v>
      </c>
      <c r="E326" s="204" t="s">
        <v>468</v>
      </c>
      <c r="F326" s="204" t="s">
        <v>469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SUM(P327:P341)</f>
        <v>0</v>
      </c>
      <c r="Q326" s="198"/>
      <c r="R326" s="199">
        <f>SUM(R327:R341)</f>
        <v>0</v>
      </c>
      <c r="S326" s="198"/>
      <c r="T326" s="200">
        <f>SUM(T327:T341)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22</v>
      </c>
      <c r="AT326" s="202" t="s">
        <v>74</v>
      </c>
      <c r="AU326" s="202" t="s">
        <v>22</v>
      </c>
      <c r="AY326" s="201" t="s">
        <v>123</v>
      </c>
      <c r="BK326" s="203">
        <f>SUM(BK327:BK341)</f>
        <v>0</v>
      </c>
    </row>
    <row r="327" s="2" customFormat="1" ht="21.75" customHeight="1">
      <c r="A327" s="40"/>
      <c r="B327" s="41"/>
      <c r="C327" s="206" t="s">
        <v>470</v>
      </c>
      <c r="D327" s="206" t="s">
        <v>125</v>
      </c>
      <c r="E327" s="207" t="s">
        <v>471</v>
      </c>
      <c r="F327" s="208" t="s">
        <v>472</v>
      </c>
      <c r="G327" s="209" t="s">
        <v>191</v>
      </c>
      <c r="H327" s="210">
        <v>529.98000000000002</v>
      </c>
      <c r="I327" s="211"/>
      <c r="J327" s="212">
        <f>ROUND(I327*H327,2)</f>
        <v>0</v>
      </c>
      <c r="K327" s="208" t="s">
        <v>129</v>
      </c>
      <c r="L327" s="46"/>
      <c r="M327" s="213" t="s">
        <v>20</v>
      </c>
      <c r="N327" s="214" t="s">
        <v>46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130</v>
      </c>
      <c r="AT327" s="217" t="s">
        <v>125</v>
      </c>
      <c r="AU327" s="217" t="s">
        <v>85</v>
      </c>
      <c r="AY327" s="19" t="s">
        <v>123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22</v>
      </c>
      <c r="BK327" s="218">
        <f>ROUND(I327*H327,2)</f>
        <v>0</v>
      </c>
      <c r="BL327" s="19" t="s">
        <v>130</v>
      </c>
      <c r="BM327" s="217" t="s">
        <v>473</v>
      </c>
    </row>
    <row r="328" s="2" customFormat="1">
      <c r="A328" s="40"/>
      <c r="B328" s="41"/>
      <c r="C328" s="42"/>
      <c r="D328" s="219" t="s">
        <v>132</v>
      </c>
      <c r="E328" s="42"/>
      <c r="F328" s="220" t="s">
        <v>474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132</v>
      </c>
      <c r="AU328" s="19" t="s">
        <v>85</v>
      </c>
    </row>
    <row r="329" s="2" customFormat="1">
      <c r="A329" s="40"/>
      <c r="B329" s="41"/>
      <c r="C329" s="42"/>
      <c r="D329" s="226" t="s">
        <v>160</v>
      </c>
      <c r="E329" s="42"/>
      <c r="F329" s="257" t="s">
        <v>475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160</v>
      </c>
      <c r="AU329" s="19" t="s">
        <v>85</v>
      </c>
    </row>
    <row r="330" s="2" customFormat="1" ht="16.5" customHeight="1">
      <c r="A330" s="40"/>
      <c r="B330" s="41"/>
      <c r="C330" s="206" t="s">
        <v>476</v>
      </c>
      <c r="D330" s="206" t="s">
        <v>125</v>
      </c>
      <c r="E330" s="207" t="s">
        <v>477</v>
      </c>
      <c r="F330" s="208" t="s">
        <v>478</v>
      </c>
      <c r="G330" s="209" t="s">
        <v>191</v>
      </c>
      <c r="H330" s="210">
        <v>6359.7600000000002</v>
      </c>
      <c r="I330" s="211"/>
      <c r="J330" s="212">
        <f>ROUND(I330*H330,2)</f>
        <v>0</v>
      </c>
      <c r="K330" s="208" t="s">
        <v>129</v>
      </c>
      <c r="L330" s="46"/>
      <c r="M330" s="213" t="s">
        <v>20</v>
      </c>
      <c r="N330" s="214" t="s">
        <v>46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130</v>
      </c>
      <c r="AT330" s="217" t="s">
        <v>125</v>
      </c>
      <c r="AU330" s="217" t="s">
        <v>85</v>
      </c>
      <c r="AY330" s="19" t="s">
        <v>123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22</v>
      </c>
      <c r="BK330" s="218">
        <f>ROUND(I330*H330,2)</f>
        <v>0</v>
      </c>
      <c r="BL330" s="19" t="s">
        <v>130</v>
      </c>
      <c r="BM330" s="217" t="s">
        <v>479</v>
      </c>
    </row>
    <row r="331" s="2" customFormat="1">
      <c r="A331" s="40"/>
      <c r="B331" s="41"/>
      <c r="C331" s="42"/>
      <c r="D331" s="219" t="s">
        <v>132</v>
      </c>
      <c r="E331" s="42"/>
      <c r="F331" s="220" t="s">
        <v>480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132</v>
      </c>
      <c r="AU331" s="19" t="s">
        <v>85</v>
      </c>
    </row>
    <row r="332" s="2" customFormat="1">
      <c r="A332" s="40"/>
      <c r="B332" s="41"/>
      <c r="C332" s="42"/>
      <c r="D332" s="226" t="s">
        <v>160</v>
      </c>
      <c r="E332" s="42"/>
      <c r="F332" s="257" t="s">
        <v>475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160</v>
      </c>
      <c r="AU332" s="19" t="s">
        <v>85</v>
      </c>
    </row>
    <row r="333" s="13" customFormat="1">
      <c r="A333" s="13"/>
      <c r="B333" s="224"/>
      <c r="C333" s="225"/>
      <c r="D333" s="226" t="s">
        <v>134</v>
      </c>
      <c r="E333" s="227" t="s">
        <v>20</v>
      </c>
      <c r="F333" s="228" t="s">
        <v>481</v>
      </c>
      <c r="G333" s="225"/>
      <c r="H333" s="229">
        <v>6359.7600000000002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134</v>
      </c>
      <c r="AU333" s="235" t="s">
        <v>85</v>
      </c>
      <c r="AV333" s="13" t="s">
        <v>85</v>
      </c>
      <c r="AW333" s="13" t="s">
        <v>37</v>
      </c>
      <c r="AX333" s="13" t="s">
        <v>22</v>
      </c>
      <c r="AY333" s="235" t="s">
        <v>123</v>
      </c>
    </row>
    <row r="334" s="2" customFormat="1" ht="16.5" customHeight="1">
      <c r="A334" s="40"/>
      <c r="B334" s="41"/>
      <c r="C334" s="206" t="s">
        <v>482</v>
      </c>
      <c r="D334" s="206" t="s">
        <v>125</v>
      </c>
      <c r="E334" s="207" t="s">
        <v>483</v>
      </c>
      <c r="F334" s="208" t="s">
        <v>484</v>
      </c>
      <c r="G334" s="209" t="s">
        <v>191</v>
      </c>
      <c r="H334" s="210">
        <v>529.98000000000002</v>
      </c>
      <c r="I334" s="211"/>
      <c r="J334" s="212">
        <f>ROUND(I334*H334,2)</f>
        <v>0</v>
      </c>
      <c r="K334" s="208" t="s">
        <v>129</v>
      </c>
      <c r="L334" s="46"/>
      <c r="M334" s="213" t="s">
        <v>20</v>
      </c>
      <c r="N334" s="214" t="s">
        <v>46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130</v>
      </c>
      <c r="AT334" s="217" t="s">
        <v>125</v>
      </c>
      <c r="AU334" s="217" t="s">
        <v>85</v>
      </c>
      <c r="AY334" s="19" t="s">
        <v>123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22</v>
      </c>
      <c r="BK334" s="218">
        <f>ROUND(I334*H334,2)</f>
        <v>0</v>
      </c>
      <c r="BL334" s="19" t="s">
        <v>130</v>
      </c>
      <c r="BM334" s="217" t="s">
        <v>485</v>
      </c>
    </row>
    <row r="335" s="2" customFormat="1">
      <c r="A335" s="40"/>
      <c r="B335" s="41"/>
      <c r="C335" s="42"/>
      <c r="D335" s="219" t="s">
        <v>132</v>
      </c>
      <c r="E335" s="42"/>
      <c r="F335" s="220" t="s">
        <v>486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132</v>
      </c>
      <c r="AU335" s="19" t="s">
        <v>85</v>
      </c>
    </row>
    <row r="336" s="2" customFormat="1">
      <c r="A336" s="40"/>
      <c r="B336" s="41"/>
      <c r="C336" s="42"/>
      <c r="D336" s="226" t="s">
        <v>160</v>
      </c>
      <c r="E336" s="42"/>
      <c r="F336" s="257" t="s">
        <v>487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160</v>
      </c>
      <c r="AU336" s="19" t="s">
        <v>85</v>
      </c>
    </row>
    <row r="337" s="2" customFormat="1" ht="24.15" customHeight="1">
      <c r="A337" s="40"/>
      <c r="B337" s="41"/>
      <c r="C337" s="206" t="s">
        <v>488</v>
      </c>
      <c r="D337" s="206" t="s">
        <v>125</v>
      </c>
      <c r="E337" s="207" t="s">
        <v>489</v>
      </c>
      <c r="F337" s="208" t="s">
        <v>490</v>
      </c>
      <c r="G337" s="209" t="s">
        <v>191</v>
      </c>
      <c r="H337" s="210">
        <v>288.13400000000001</v>
      </c>
      <c r="I337" s="211"/>
      <c r="J337" s="212">
        <f>ROUND(I337*H337,2)</f>
        <v>0</v>
      </c>
      <c r="K337" s="208" t="s">
        <v>129</v>
      </c>
      <c r="L337" s="46"/>
      <c r="M337" s="213" t="s">
        <v>20</v>
      </c>
      <c r="N337" s="214" t="s">
        <v>46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130</v>
      </c>
      <c r="AT337" s="217" t="s">
        <v>125</v>
      </c>
      <c r="AU337" s="217" t="s">
        <v>85</v>
      </c>
      <c r="AY337" s="19" t="s">
        <v>123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22</v>
      </c>
      <c r="BK337" s="218">
        <f>ROUND(I337*H337,2)</f>
        <v>0</v>
      </c>
      <c r="BL337" s="19" t="s">
        <v>130</v>
      </c>
      <c r="BM337" s="217" t="s">
        <v>491</v>
      </c>
    </row>
    <row r="338" s="2" customFormat="1">
      <c r="A338" s="40"/>
      <c r="B338" s="41"/>
      <c r="C338" s="42"/>
      <c r="D338" s="219" t="s">
        <v>132</v>
      </c>
      <c r="E338" s="42"/>
      <c r="F338" s="220" t="s">
        <v>492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132</v>
      </c>
      <c r="AU338" s="19" t="s">
        <v>85</v>
      </c>
    </row>
    <row r="339" s="13" customFormat="1">
      <c r="A339" s="13"/>
      <c r="B339" s="224"/>
      <c r="C339" s="225"/>
      <c r="D339" s="226" t="s">
        <v>134</v>
      </c>
      <c r="E339" s="227" t="s">
        <v>20</v>
      </c>
      <c r="F339" s="228" t="s">
        <v>493</v>
      </c>
      <c r="G339" s="225"/>
      <c r="H339" s="229">
        <v>288.13400000000001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134</v>
      </c>
      <c r="AU339" s="235" t="s">
        <v>85</v>
      </c>
      <c r="AV339" s="13" t="s">
        <v>85</v>
      </c>
      <c r="AW339" s="13" t="s">
        <v>37</v>
      </c>
      <c r="AX339" s="13" t="s">
        <v>22</v>
      </c>
      <c r="AY339" s="235" t="s">
        <v>123</v>
      </c>
    </row>
    <row r="340" s="2" customFormat="1" ht="24.15" customHeight="1">
      <c r="A340" s="40"/>
      <c r="B340" s="41"/>
      <c r="C340" s="206" t="s">
        <v>494</v>
      </c>
      <c r="D340" s="206" t="s">
        <v>125</v>
      </c>
      <c r="E340" s="207" t="s">
        <v>495</v>
      </c>
      <c r="F340" s="208" t="s">
        <v>496</v>
      </c>
      <c r="G340" s="209" t="s">
        <v>191</v>
      </c>
      <c r="H340" s="210">
        <v>241.84700000000001</v>
      </c>
      <c r="I340" s="211"/>
      <c r="J340" s="212">
        <f>ROUND(I340*H340,2)</f>
        <v>0</v>
      </c>
      <c r="K340" s="208" t="s">
        <v>129</v>
      </c>
      <c r="L340" s="46"/>
      <c r="M340" s="213" t="s">
        <v>20</v>
      </c>
      <c r="N340" s="214" t="s">
        <v>46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130</v>
      </c>
      <c r="AT340" s="217" t="s">
        <v>125</v>
      </c>
      <c r="AU340" s="217" t="s">
        <v>85</v>
      </c>
      <c r="AY340" s="19" t="s">
        <v>123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22</v>
      </c>
      <c r="BK340" s="218">
        <f>ROUND(I340*H340,2)</f>
        <v>0</v>
      </c>
      <c r="BL340" s="19" t="s">
        <v>130</v>
      </c>
      <c r="BM340" s="217" t="s">
        <v>497</v>
      </c>
    </row>
    <row r="341" s="2" customFormat="1">
      <c r="A341" s="40"/>
      <c r="B341" s="41"/>
      <c r="C341" s="42"/>
      <c r="D341" s="219" t="s">
        <v>132</v>
      </c>
      <c r="E341" s="42"/>
      <c r="F341" s="220" t="s">
        <v>498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132</v>
      </c>
      <c r="AU341" s="19" t="s">
        <v>85</v>
      </c>
    </row>
    <row r="342" s="12" customFormat="1" ht="22.8" customHeight="1">
      <c r="A342" s="12"/>
      <c r="B342" s="190"/>
      <c r="C342" s="191"/>
      <c r="D342" s="192" t="s">
        <v>74</v>
      </c>
      <c r="E342" s="204" t="s">
        <v>499</v>
      </c>
      <c r="F342" s="204" t="s">
        <v>500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SUM(P343:P344)</f>
        <v>0</v>
      </c>
      <c r="Q342" s="198"/>
      <c r="R342" s="199">
        <f>SUM(R343:R344)</f>
        <v>0</v>
      </c>
      <c r="S342" s="198"/>
      <c r="T342" s="200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22</v>
      </c>
      <c r="AT342" s="202" t="s">
        <v>74</v>
      </c>
      <c r="AU342" s="202" t="s">
        <v>22</v>
      </c>
      <c r="AY342" s="201" t="s">
        <v>123</v>
      </c>
      <c r="BK342" s="203">
        <f>SUM(BK343:BK344)</f>
        <v>0</v>
      </c>
    </row>
    <row r="343" s="2" customFormat="1" ht="33" customHeight="1">
      <c r="A343" s="40"/>
      <c r="B343" s="41"/>
      <c r="C343" s="206" t="s">
        <v>501</v>
      </c>
      <c r="D343" s="206" t="s">
        <v>125</v>
      </c>
      <c r="E343" s="207" t="s">
        <v>502</v>
      </c>
      <c r="F343" s="208" t="s">
        <v>503</v>
      </c>
      <c r="G343" s="209" t="s">
        <v>191</v>
      </c>
      <c r="H343" s="210">
        <v>796.06899999999996</v>
      </c>
      <c r="I343" s="211"/>
      <c r="J343" s="212">
        <f>ROUND(I343*H343,2)</f>
        <v>0</v>
      </c>
      <c r="K343" s="208" t="s">
        <v>129</v>
      </c>
      <c r="L343" s="46"/>
      <c r="M343" s="213" t="s">
        <v>20</v>
      </c>
      <c r="N343" s="214" t="s">
        <v>46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130</v>
      </c>
      <c r="AT343" s="217" t="s">
        <v>125</v>
      </c>
      <c r="AU343" s="217" t="s">
        <v>85</v>
      </c>
      <c r="AY343" s="19" t="s">
        <v>123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22</v>
      </c>
      <c r="BK343" s="218">
        <f>ROUND(I343*H343,2)</f>
        <v>0</v>
      </c>
      <c r="BL343" s="19" t="s">
        <v>130</v>
      </c>
      <c r="BM343" s="217" t="s">
        <v>504</v>
      </c>
    </row>
    <row r="344" s="2" customFormat="1">
      <c r="A344" s="40"/>
      <c r="B344" s="41"/>
      <c r="C344" s="42"/>
      <c r="D344" s="219" t="s">
        <v>132</v>
      </c>
      <c r="E344" s="42"/>
      <c r="F344" s="220" t="s">
        <v>505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132</v>
      </c>
      <c r="AU344" s="19" t="s">
        <v>85</v>
      </c>
    </row>
    <row r="345" s="12" customFormat="1" ht="25.92" customHeight="1">
      <c r="A345" s="12"/>
      <c r="B345" s="190"/>
      <c r="C345" s="191"/>
      <c r="D345" s="192" t="s">
        <v>74</v>
      </c>
      <c r="E345" s="193" t="s">
        <v>506</v>
      </c>
      <c r="F345" s="193" t="s">
        <v>507</v>
      </c>
      <c r="G345" s="191"/>
      <c r="H345" s="191"/>
      <c r="I345" s="194"/>
      <c r="J345" s="195">
        <f>BK345</f>
        <v>0</v>
      </c>
      <c r="K345" s="191"/>
      <c r="L345" s="196"/>
      <c r="M345" s="197"/>
      <c r="N345" s="198"/>
      <c r="O345" s="198"/>
      <c r="P345" s="199">
        <f>P346+P362+P371</f>
        <v>0</v>
      </c>
      <c r="Q345" s="198"/>
      <c r="R345" s="199">
        <f>R346+R362+R371</f>
        <v>1.8507241999999997</v>
      </c>
      <c r="S345" s="198"/>
      <c r="T345" s="200">
        <f>T346+T362+T371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1" t="s">
        <v>85</v>
      </c>
      <c r="AT345" s="202" t="s">
        <v>74</v>
      </c>
      <c r="AU345" s="202" t="s">
        <v>75</v>
      </c>
      <c r="AY345" s="201" t="s">
        <v>123</v>
      </c>
      <c r="BK345" s="203">
        <f>BK346+BK362+BK371</f>
        <v>0</v>
      </c>
    </row>
    <row r="346" s="12" customFormat="1" ht="22.8" customHeight="1">
      <c r="A346" s="12"/>
      <c r="B346" s="190"/>
      <c r="C346" s="191"/>
      <c r="D346" s="192" t="s">
        <v>74</v>
      </c>
      <c r="E346" s="204" t="s">
        <v>508</v>
      </c>
      <c r="F346" s="204" t="s">
        <v>509</v>
      </c>
      <c r="G346" s="191"/>
      <c r="H346" s="191"/>
      <c r="I346" s="194"/>
      <c r="J346" s="205">
        <f>BK346</f>
        <v>0</v>
      </c>
      <c r="K346" s="191"/>
      <c r="L346" s="196"/>
      <c r="M346" s="197"/>
      <c r="N346" s="198"/>
      <c r="O346" s="198"/>
      <c r="P346" s="199">
        <f>SUM(P347:P361)</f>
        <v>0</v>
      </c>
      <c r="Q346" s="198"/>
      <c r="R346" s="199">
        <f>SUM(R347:R361)</f>
        <v>1.0687949999999997</v>
      </c>
      <c r="S346" s="198"/>
      <c r="T346" s="200">
        <f>SUM(T347:T361)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85</v>
      </c>
      <c r="AT346" s="202" t="s">
        <v>74</v>
      </c>
      <c r="AU346" s="202" t="s">
        <v>22</v>
      </c>
      <c r="AY346" s="201" t="s">
        <v>123</v>
      </c>
      <c r="BK346" s="203">
        <f>SUM(BK347:BK361)</f>
        <v>0</v>
      </c>
    </row>
    <row r="347" s="2" customFormat="1" ht="16.5" customHeight="1">
      <c r="A347" s="40"/>
      <c r="B347" s="41"/>
      <c r="C347" s="206" t="s">
        <v>510</v>
      </c>
      <c r="D347" s="206" t="s">
        <v>125</v>
      </c>
      <c r="E347" s="207" t="s">
        <v>511</v>
      </c>
      <c r="F347" s="208" t="s">
        <v>512</v>
      </c>
      <c r="G347" s="209" t="s">
        <v>128</v>
      </c>
      <c r="H347" s="210">
        <v>156.59999999999999</v>
      </c>
      <c r="I347" s="211"/>
      <c r="J347" s="212">
        <f>ROUND(I347*H347,2)</f>
        <v>0</v>
      </c>
      <c r="K347" s="208" t="s">
        <v>129</v>
      </c>
      <c r="L347" s="46"/>
      <c r="M347" s="213" t="s">
        <v>20</v>
      </c>
      <c r="N347" s="214" t="s">
        <v>46</v>
      </c>
      <c r="O347" s="86"/>
      <c r="P347" s="215">
        <f>O347*H347</f>
        <v>0</v>
      </c>
      <c r="Q347" s="215">
        <v>0.00040000000000000002</v>
      </c>
      <c r="R347" s="215">
        <f>Q347*H347</f>
        <v>0.062640000000000001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235</v>
      </c>
      <c r="AT347" s="217" t="s">
        <v>125</v>
      </c>
      <c r="AU347" s="217" t="s">
        <v>85</v>
      </c>
      <c r="AY347" s="19" t="s">
        <v>123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22</v>
      </c>
      <c r="BK347" s="218">
        <f>ROUND(I347*H347,2)</f>
        <v>0</v>
      </c>
      <c r="BL347" s="19" t="s">
        <v>235</v>
      </c>
      <c r="BM347" s="217" t="s">
        <v>513</v>
      </c>
    </row>
    <row r="348" s="2" customFormat="1">
      <c r="A348" s="40"/>
      <c r="B348" s="41"/>
      <c r="C348" s="42"/>
      <c r="D348" s="219" t="s">
        <v>132</v>
      </c>
      <c r="E348" s="42"/>
      <c r="F348" s="220" t="s">
        <v>514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132</v>
      </c>
      <c r="AU348" s="19" t="s">
        <v>85</v>
      </c>
    </row>
    <row r="349" s="2" customFormat="1">
      <c r="A349" s="40"/>
      <c r="B349" s="41"/>
      <c r="C349" s="42"/>
      <c r="D349" s="226" t="s">
        <v>160</v>
      </c>
      <c r="E349" s="42"/>
      <c r="F349" s="257" t="s">
        <v>515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160</v>
      </c>
      <c r="AU349" s="19" t="s">
        <v>85</v>
      </c>
    </row>
    <row r="350" s="13" customFormat="1">
      <c r="A350" s="13"/>
      <c r="B350" s="224"/>
      <c r="C350" s="225"/>
      <c r="D350" s="226" t="s">
        <v>134</v>
      </c>
      <c r="E350" s="227" t="s">
        <v>20</v>
      </c>
      <c r="F350" s="228" t="s">
        <v>516</v>
      </c>
      <c r="G350" s="225"/>
      <c r="H350" s="229">
        <v>156.59999999999999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134</v>
      </c>
      <c r="AU350" s="235" t="s">
        <v>85</v>
      </c>
      <c r="AV350" s="13" t="s">
        <v>85</v>
      </c>
      <c r="AW350" s="13" t="s">
        <v>37</v>
      </c>
      <c r="AX350" s="13" t="s">
        <v>22</v>
      </c>
      <c r="AY350" s="235" t="s">
        <v>123</v>
      </c>
    </row>
    <row r="351" s="2" customFormat="1" ht="24.15" customHeight="1">
      <c r="A351" s="40"/>
      <c r="B351" s="41"/>
      <c r="C351" s="269" t="s">
        <v>517</v>
      </c>
      <c r="D351" s="269" t="s">
        <v>215</v>
      </c>
      <c r="E351" s="270" t="s">
        <v>518</v>
      </c>
      <c r="F351" s="271" t="s">
        <v>519</v>
      </c>
      <c r="G351" s="272" t="s">
        <v>128</v>
      </c>
      <c r="H351" s="273">
        <v>187.91999999999999</v>
      </c>
      <c r="I351" s="274"/>
      <c r="J351" s="275">
        <f>ROUND(I351*H351,2)</f>
        <v>0</v>
      </c>
      <c r="K351" s="271" t="s">
        <v>129</v>
      </c>
      <c r="L351" s="276"/>
      <c r="M351" s="277" t="s">
        <v>20</v>
      </c>
      <c r="N351" s="278" t="s">
        <v>46</v>
      </c>
      <c r="O351" s="86"/>
      <c r="P351" s="215">
        <f>O351*H351</f>
        <v>0</v>
      </c>
      <c r="Q351" s="215">
        <v>0.0044999999999999997</v>
      </c>
      <c r="R351" s="215">
        <f>Q351*H351</f>
        <v>0.84563999999999984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341</v>
      </c>
      <c r="AT351" s="217" t="s">
        <v>215</v>
      </c>
      <c r="AU351" s="217" t="s">
        <v>85</v>
      </c>
      <c r="AY351" s="19" t="s">
        <v>123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22</v>
      </c>
      <c r="BK351" s="218">
        <f>ROUND(I351*H351,2)</f>
        <v>0</v>
      </c>
      <c r="BL351" s="19" t="s">
        <v>235</v>
      </c>
      <c r="BM351" s="217" t="s">
        <v>520</v>
      </c>
    </row>
    <row r="352" s="13" customFormat="1">
      <c r="A352" s="13"/>
      <c r="B352" s="224"/>
      <c r="C352" s="225"/>
      <c r="D352" s="226" t="s">
        <v>134</v>
      </c>
      <c r="E352" s="227" t="s">
        <v>20</v>
      </c>
      <c r="F352" s="228" t="s">
        <v>521</v>
      </c>
      <c r="G352" s="225"/>
      <c r="H352" s="229">
        <v>187.91999999999999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134</v>
      </c>
      <c r="AU352" s="235" t="s">
        <v>85</v>
      </c>
      <c r="AV352" s="13" t="s">
        <v>85</v>
      </c>
      <c r="AW352" s="13" t="s">
        <v>37</v>
      </c>
      <c r="AX352" s="13" t="s">
        <v>22</v>
      </c>
      <c r="AY352" s="235" t="s">
        <v>123</v>
      </c>
    </row>
    <row r="353" s="2" customFormat="1" ht="16.5" customHeight="1">
      <c r="A353" s="40"/>
      <c r="B353" s="41"/>
      <c r="C353" s="206" t="s">
        <v>522</v>
      </c>
      <c r="D353" s="206" t="s">
        <v>125</v>
      </c>
      <c r="E353" s="207" t="s">
        <v>523</v>
      </c>
      <c r="F353" s="208" t="s">
        <v>524</v>
      </c>
      <c r="G353" s="209" t="s">
        <v>128</v>
      </c>
      <c r="H353" s="210">
        <v>261</v>
      </c>
      <c r="I353" s="211"/>
      <c r="J353" s="212">
        <f>ROUND(I353*H353,2)</f>
        <v>0</v>
      </c>
      <c r="K353" s="208" t="s">
        <v>129</v>
      </c>
      <c r="L353" s="46"/>
      <c r="M353" s="213" t="s">
        <v>20</v>
      </c>
      <c r="N353" s="214" t="s">
        <v>46</v>
      </c>
      <c r="O353" s="86"/>
      <c r="P353" s="215">
        <f>O353*H353</f>
        <v>0</v>
      </c>
      <c r="Q353" s="215">
        <v>4.0000000000000003E-05</v>
      </c>
      <c r="R353" s="215">
        <f>Q353*H353</f>
        <v>0.010440000000000001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235</v>
      </c>
      <c r="AT353" s="217" t="s">
        <v>125</v>
      </c>
      <c r="AU353" s="217" t="s">
        <v>85</v>
      </c>
      <c r="AY353" s="19" t="s">
        <v>123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22</v>
      </c>
      <c r="BK353" s="218">
        <f>ROUND(I353*H353,2)</f>
        <v>0</v>
      </c>
      <c r="BL353" s="19" t="s">
        <v>235</v>
      </c>
      <c r="BM353" s="217" t="s">
        <v>525</v>
      </c>
    </row>
    <row r="354" s="2" customFormat="1">
      <c r="A354" s="40"/>
      <c r="B354" s="41"/>
      <c r="C354" s="42"/>
      <c r="D354" s="219" t="s">
        <v>132</v>
      </c>
      <c r="E354" s="42"/>
      <c r="F354" s="220" t="s">
        <v>526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132</v>
      </c>
      <c r="AU354" s="19" t="s">
        <v>85</v>
      </c>
    </row>
    <row r="355" s="2" customFormat="1">
      <c r="A355" s="40"/>
      <c r="B355" s="41"/>
      <c r="C355" s="42"/>
      <c r="D355" s="226" t="s">
        <v>160</v>
      </c>
      <c r="E355" s="42"/>
      <c r="F355" s="257" t="s">
        <v>527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160</v>
      </c>
      <c r="AU355" s="19" t="s">
        <v>85</v>
      </c>
    </row>
    <row r="356" s="13" customFormat="1">
      <c r="A356" s="13"/>
      <c r="B356" s="224"/>
      <c r="C356" s="225"/>
      <c r="D356" s="226" t="s">
        <v>134</v>
      </c>
      <c r="E356" s="227" t="s">
        <v>20</v>
      </c>
      <c r="F356" s="228" t="s">
        <v>528</v>
      </c>
      <c r="G356" s="225"/>
      <c r="H356" s="229">
        <v>261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134</v>
      </c>
      <c r="AU356" s="235" t="s">
        <v>85</v>
      </c>
      <c r="AV356" s="13" t="s">
        <v>85</v>
      </c>
      <c r="AW356" s="13" t="s">
        <v>37</v>
      </c>
      <c r="AX356" s="13" t="s">
        <v>22</v>
      </c>
      <c r="AY356" s="235" t="s">
        <v>123</v>
      </c>
    </row>
    <row r="357" s="2" customFormat="1" ht="16.5" customHeight="1">
      <c r="A357" s="40"/>
      <c r="B357" s="41"/>
      <c r="C357" s="269" t="s">
        <v>529</v>
      </c>
      <c r="D357" s="269" t="s">
        <v>215</v>
      </c>
      <c r="E357" s="270" t="s">
        <v>530</v>
      </c>
      <c r="F357" s="271" t="s">
        <v>531</v>
      </c>
      <c r="G357" s="272" t="s">
        <v>128</v>
      </c>
      <c r="H357" s="273">
        <v>300.14999999999998</v>
      </c>
      <c r="I357" s="274"/>
      <c r="J357" s="275">
        <f>ROUND(I357*H357,2)</f>
        <v>0</v>
      </c>
      <c r="K357" s="271" t="s">
        <v>129</v>
      </c>
      <c r="L357" s="276"/>
      <c r="M357" s="277" t="s">
        <v>20</v>
      </c>
      <c r="N357" s="278" t="s">
        <v>46</v>
      </c>
      <c r="O357" s="86"/>
      <c r="P357" s="215">
        <f>O357*H357</f>
        <v>0</v>
      </c>
      <c r="Q357" s="215">
        <v>0.00050000000000000001</v>
      </c>
      <c r="R357" s="215">
        <f>Q357*H357</f>
        <v>0.15007499999999999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341</v>
      </c>
      <c r="AT357" s="217" t="s">
        <v>215</v>
      </c>
      <c r="AU357" s="217" t="s">
        <v>85</v>
      </c>
      <c r="AY357" s="19" t="s">
        <v>123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22</v>
      </c>
      <c r="BK357" s="218">
        <f>ROUND(I357*H357,2)</f>
        <v>0</v>
      </c>
      <c r="BL357" s="19" t="s">
        <v>235</v>
      </c>
      <c r="BM357" s="217" t="s">
        <v>532</v>
      </c>
    </row>
    <row r="358" s="13" customFormat="1">
      <c r="A358" s="13"/>
      <c r="B358" s="224"/>
      <c r="C358" s="225"/>
      <c r="D358" s="226" t="s">
        <v>134</v>
      </c>
      <c r="E358" s="227" t="s">
        <v>20</v>
      </c>
      <c r="F358" s="228" t="s">
        <v>533</v>
      </c>
      <c r="G358" s="225"/>
      <c r="H358" s="229">
        <v>300.14999999999998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134</v>
      </c>
      <c r="AU358" s="235" t="s">
        <v>85</v>
      </c>
      <c r="AV358" s="13" t="s">
        <v>85</v>
      </c>
      <c r="AW358" s="13" t="s">
        <v>37</v>
      </c>
      <c r="AX358" s="13" t="s">
        <v>22</v>
      </c>
      <c r="AY358" s="235" t="s">
        <v>123</v>
      </c>
    </row>
    <row r="359" s="2" customFormat="1" ht="24.15" customHeight="1">
      <c r="A359" s="40"/>
      <c r="B359" s="41"/>
      <c r="C359" s="206" t="s">
        <v>534</v>
      </c>
      <c r="D359" s="206" t="s">
        <v>125</v>
      </c>
      <c r="E359" s="207" t="s">
        <v>535</v>
      </c>
      <c r="F359" s="208" t="s">
        <v>536</v>
      </c>
      <c r="G359" s="209" t="s">
        <v>191</v>
      </c>
      <c r="H359" s="210">
        <v>1.069</v>
      </c>
      <c r="I359" s="211"/>
      <c r="J359" s="212">
        <f>ROUND(I359*H359,2)</f>
        <v>0</v>
      </c>
      <c r="K359" s="208" t="s">
        <v>129</v>
      </c>
      <c r="L359" s="46"/>
      <c r="M359" s="213" t="s">
        <v>20</v>
      </c>
      <c r="N359" s="214" t="s">
        <v>46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235</v>
      </c>
      <c r="AT359" s="217" t="s">
        <v>125</v>
      </c>
      <c r="AU359" s="217" t="s">
        <v>85</v>
      </c>
      <c r="AY359" s="19" t="s">
        <v>123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22</v>
      </c>
      <c r="BK359" s="218">
        <f>ROUND(I359*H359,2)</f>
        <v>0</v>
      </c>
      <c r="BL359" s="19" t="s">
        <v>235</v>
      </c>
      <c r="BM359" s="217" t="s">
        <v>537</v>
      </c>
    </row>
    <row r="360" s="2" customFormat="1">
      <c r="A360" s="40"/>
      <c r="B360" s="41"/>
      <c r="C360" s="42"/>
      <c r="D360" s="219" t="s">
        <v>132</v>
      </c>
      <c r="E360" s="42"/>
      <c r="F360" s="220" t="s">
        <v>538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132</v>
      </c>
      <c r="AU360" s="19" t="s">
        <v>85</v>
      </c>
    </row>
    <row r="361" s="2" customFormat="1">
      <c r="A361" s="40"/>
      <c r="B361" s="41"/>
      <c r="C361" s="42"/>
      <c r="D361" s="226" t="s">
        <v>160</v>
      </c>
      <c r="E361" s="42"/>
      <c r="F361" s="257" t="s">
        <v>539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160</v>
      </c>
      <c r="AU361" s="19" t="s">
        <v>85</v>
      </c>
    </row>
    <row r="362" s="12" customFormat="1" ht="22.8" customHeight="1">
      <c r="A362" s="12"/>
      <c r="B362" s="190"/>
      <c r="C362" s="191"/>
      <c r="D362" s="192" t="s">
        <v>74</v>
      </c>
      <c r="E362" s="204" t="s">
        <v>540</v>
      </c>
      <c r="F362" s="204" t="s">
        <v>541</v>
      </c>
      <c r="G362" s="191"/>
      <c r="H362" s="191"/>
      <c r="I362" s="194"/>
      <c r="J362" s="205">
        <f>BK362</f>
        <v>0</v>
      </c>
      <c r="K362" s="191"/>
      <c r="L362" s="196"/>
      <c r="M362" s="197"/>
      <c r="N362" s="198"/>
      <c r="O362" s="198"/>
      <c r="P362" s="199">
        <f>SUM(P363:P370)</f>
        <v>0</v>
      </c>
      <c r="Q362" s="198"/>
      <c r="R362" s="199">
        <f>SUM(R363:R370)</f>
        <v>0.76447199999999993</v>
      </c>
      <c r="S362" s="198"/>
      <c r="T362" s="200">
        <f>SUM(T363:T370)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1" t="s">
        <v>85</v>
      </c>
      <c r="AT362" s="202" t="s">
        <v>74</v>
      </c>
      <c r="AU362" s="202" t="s">
        <v>22</v>
      </c>
      <c r="AY362" s="201" t="s">
        <v>123</v>
      </c>
      <c r="BK362" s="203">
        <f>SUM(BK363:BK370)</f>
        <v>0</v>
      </c>
    </row>
    <row r="363" s="2" customFormat="1" ht="16.5" customHeight="1">
      <c r="A363" s="40"/>
      <c r="B363" s="41"/>
      <c r="C363" s="206" t="s">
        <v>542</v>
      </c>
      <c r="D363" s="206" t="s">
        <v>125</v>
      </c>
      <c r="E363" s="207" t="s">
        <v>543</v>
      </c>
      <c r="F363" s="208" t="s">
        <v>544</v>
      </c>
      <c r="G363" s="209" t="s">
        <v>545</v>
      </c>
      <c r="H363" s="210">
        <v>721.20000000000005</v>
      </c>
      <c r="I363" s="211"/>
      <c r="J363" s="212">
        <f>ROUND(I363*H363,2)</f>
        <v>0</v>
      </c>
      <c r="K363" s="208" t="s">
        <v>129</v>
      </c>
      <c r="L363" s="46"/>
      <c r="M363" s="213" t="s">
        <v>20</v>
      </c>
      <c r="N363" s="214" t="s">
        <v>46</v>
      </c>
      <c r="O363" s="86"/>
      <c r="P363" s="215">
        <f>O363*H363</f>
        <v>0</v>
      </c>
      <c r="Q363" s="215">
        <v>6.0000000000000002E-05</v>
      </c>
      <c r="R363" s="215">
        <f>Q363*H363</f>
        <v>0.043272000000000005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235</v>
      </c>
      <c r="AT363" s="217" t="s">
        <v>125</v>
      </c>
      <c r="AU363" s="217" t="s">
        <v>85</v>
      </c>
      <c r="AY363" s="19" t="s">
        <v>123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22</v>
      </c>
      <c r="BK363" s="218">
        <f>ROUND(I363*H363,2)</f>
        <v>0</v>
      </c>
      <c r="BL363" s="19" t="s">
        <v>235</v>
      </c>
      <c r="BM363" s="217" t="s">
        <v>546</v>
      </c>
    </row>
    <row r="364" s="2" customFormat="1">
      <c r="A364" s="40"/>
      <c r="B364" s="41"/>
      <c r="C364" s="42"/>
      <c r="D364" s="219" t="s">
        <v>132</v>
      </c>
      <c r="E364" s="42"/>
      <c r="F364" s="220" t="s">
        <v>547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132</v>
      </c>
      <c r="AU364" s="19" t="s">
        <v>85</v>
      </c>
    </row>
    <row r="365" s="2" customFormat="1">
      <c r="A365" s="40"/>
      <c r="B365" s="41"/>
      <c r="C365" s="42"/>
      <c r="D365" s="226" t="s">
        <v>160</v>
      </c>
      <c r="E365" s="42"/>
      <c r="F365" s="257" t="s">
        <v>548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160</v>
      </c>
      <c r="AU365" s="19" t="s">
        <v>85</v>
      </c>
    </row>
    <row r="366" s="13" customFormat="1">
      <c r="A366" s="13"/>
      <c r="B366" s="224"/>
      <c r="C366" s="225"/>
      <c r="D366" s="226" t="s">
        <v>134</v>
      </c>
      <c r="E366" s="227" t="s">
        <v>20</v>
      </c>
      <c r="F366" s="228" t="s">
        <v>549</v>
      </c>
      <c r="G366" s="225"/>
      <c r="H366" s="229">
        <v>721.20000000000005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134</v>
      </c>
      <c r="AU366" s="235" t="s">
        <v>85</v>
      </c>
      <c r="AV366" s="13" t="s">
        <v>85</v>
      </c>
      <c r="AW366" s="13" t="s">
        <v>37</v>
      </c>
      <c r="AX366" s="13" t="s">
        <v>22</v>
      </c>
      <c r="AY366" s="235" t="s">
        <v>123</v>
      </c>
    </row>
    <row r="367" s="2" customFormat="1" ht="16.5" customHeight="1">
      <c r="A367" s="40"/>
      <c r="B367" s="41"/>
      <c r="C367" s="269" t="s">
        <v>550</v>
      </c>
      <c r="D367" s="269" t="s">
        <v>215</v>
      </c>
      <c r="E367" s="270" t="s">
        <v>551</v>
      </c>
      <c r="F367" s="271" t="s">
        <v>552</v>
      </c>
      <c r="G367" s="272" t="s">
        <v>381</v>
      </c>
      <c r="H367" s="273">
        <v>1</v>
      </c>
      <c r="I367" s="274"/>
      <c r="J367" s="275">
        <f>ROUND(I367*H367,2)</f>
        <v>0</v>
      </c>
      <c r="K367" s="271" t="s">
        <v>20</v>
      </c>
      <c r="L367" s="276"/>
      <c r="M367" s="277" t="s">
        <v>20</v>
      </c>
      <c r="N367" s="278" t="s">
        <v>46</v>
      </c>
      <c r="O367" s="86"/>
      <c r="P367" s="215">
        <f>O367*H367</f>
        <v>0</v>
      </c>
      <c r="Q367" s="215">
        <v>0.72119999999999995</v>
      </c>
      <c r="R367" s="215">
        <f>Q367*H367</f>
        <v>0.72119999999999995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341</v>
      </c>
      <c r="AT367" s="217" t="s">
        <v>215</v>
      </c>
      <c r="AU367" s="217" t="s">
        <v>85</v>
      </c>
      <c r="AY367" s="19" t="s">
        <v>123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22</v>
      </c>
      <c r="BK367" s="218">
        <f>ROUND(I367*H367,2)</f>
        <v>0</v>
      </c>
      <c r="BL367" s="19" t="s">
        <v>235</v>
      </c>
      <c r="BM367" s="217" t="s">
        <v>553</v>
      </c>
    </row>
    <row r="368" s="2" customFormat="1" ht="24.15" customHeight="1">
      <c r="A368" s="40"/>
      <c r="B368" s="41"/>
      <c r="C368" s="206" t="s">
        <v>554</v>
      </c>
      <c r="D368" s="206" t="s">
        <v>125</v>
      </c>
      <c r="E368" s="207" t="s">
        <v>555</v>
      </c>
      <c r="F368" s="208" t="s">
        <v>556</v>
      </c>
      <c r="G368" s="209" t="s">
        <v>191</v>
      </c>
      <c r="H368" s="210">
        <v>0.76400000000000001</v>
      </c>
      <c r="I368" s="211"/>
      <c r="J368" s="212">
        <f>ROUND(I368*H368,2)</f>
        <v>0</v>
      </c>
      <c r="K368" s="208" t="s">
        <v>129</v>
      </c>
      <c r="L368" s="46"/>
      <c r="M368" s="213" t="s">
        <v>20</v>
      </c>
      <c r="N368" s="214" t="s">
        <v>46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235</v>
      </c>
      <c r="AT368" s="217" t="s">
        <v>125</v>
      </c>
      <c r="AU368" s="217" t="s">
        <v>85</v>
      </c>
      <c r="AY368" s="19" t="s">
        <v>123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22</v>
      </c>
      <c r="BK368" s="218">
        <f>ROUND(I368*H368,2)</f>
        <v>0</v>
      </c>
      <c r="BL368" s="19" t="s">
        <v>235</v>
      </c>
      <c r="BM368" s="217" t="s">
        <v>557</v>
      </c>
    </row>
    <row r="369" s="2" customFormat="1">
      <c r="A369" s="40"/>
      <c r="B369" s="41"/>
      <c r="C369" s="42"/>
      <c r="D369" s="219" t="s">
        <v>132</v>
      </c>
      <c r="E369" s="42"/>
      <c r="F369" s="220" t="s">
        <v>558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132</v>
      </c>
      <c r="AU369" s="19" t="s">
        <v>85</v>
      </c>
    </row>
    <row r="370" s="2" customFormat="1">
      <c r="A370" s="40"/>
      <c r="B370" s="41"/>
      <c r="C370" s="42"/>
      <c r="D370" s="226" t="s">
        <v>160</v>
      </c>
      <c r="E370" s="42"/>
      <c r="F370" s="257" t="s">
        <v>559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160</v>
      </c>
      <c r="AU370" s="19" t="s">
        <v>85</v>
      </c>
    </row>
    <row r="371" s="12" customFormat="1" ht="22.8" customHeight="1">
      <c r="A371" s="12"/>
      <c r="B371" s="190"/>
      <c r="C371" s="191"/>
      <c r="D371" s="192" t="s">
        <v>74</v>
      </c>
      <c r="E371" s="204" t="s">
        <v>560</v>
      </c>
      <c r="F371" s="204" t="s">
        <v>561</v>
      </c>
      <c r="G371" s="191"/>
      <c r="H371" s="191"/>
      <c r="I371" s="194"/>
      <c r="J371" s="205">
        <f>BK371</f>
        <v>0</v>
      </c>
      <c r="K371" s="191"/>
      <c r="L371" s="196"/>
      <c r="M371" s="197"/>
      <c r="N371" s="198"/>
      <c r="O371" s="198"/>
      <c r="P371" s="199">
        <f>SUM(P372:P378)</f>
        <v>0</v>
      </c>
      <c r="Q371" s="198"/>
      <c r="R371" s="199">
        <f>SUM(R372:R378)</f>
        <v>0.017457199999999999</v>
      </c>
      <c r="S371" s="198"/>
      <c r="T371" s="200">
        <f>SUM(T372:T378)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1" t="s">
        <v>85</v>
      </c>
      <c r="AT371" s="202" t="s">
        <v>74</v>
      </c>
      <c r="AU371" s="202" t="s">
        <v>22</v>
      </c>
      <c r="AY371" s="201" t="s">
        <v>123</v>
      </c>
      <c r="BK371" s="203">
        <f>SUM(BK372:BK378)</f>
        <v>0</v>
      </c>
    </row>
    <row r="372" s="2" customFormat="1" ht="16.5" customHeight="1">
      <c r="A372" s="40"/>
      <c r="B372" s="41"/>
      <c r="C372" s="206" t="s">
        <v>562</v>
      </c>
      <c r="D372" s="206" t="s">
        <v>125</v>
      </c>
      <c r="E372" s="207" t="s">
        <v>563</v>
      </c>
      <c r="F372" s="208" t="s">
        <v>564</v>
      </c>
      <c r="G372" s="209" t="s">
        <v>128</v>
      </c>
      <c r="H372" s="210">
        <v>45.939999999999998</v>
      </c>
      <c r="I372" s="211"/>
      <c r="J372" s="212">
        <f>ROUND(I372*H372,2)</f>
        <v>0</v>
      </c>
      <c r="K372" s="208" t="s">
        <v>129</v>
      </c>
      <c r="L372" s="46"/>
      <c r="M372" s="213" t="s">
        <v>20</v>
      </c>
      <c r="N372" s="214" t="s">
        <v>46</v>
      </c>
      <c r="O372" s="86"/>
      <c r="P372" s="215">
        <f>O372*H372</f>
        <v>0</v>
      </c>
      <c r="Q372" s="215">
        <v>0.00013999999999999999</v>
      </c>
      <c r="R372" s="215">
        <f>Q372*H372</f>
        <v>0.0064315999999999991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235</v>
      </c>
      <c r="AT372" s="217" t="s">
        <v>125</v>
      </c>
      <c r="AU372" s="217" t="s">
        <v>85</v>
      </c>
      <c r="AY372" s="19" t="s">
        <v>123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22</v>
      </c>
      <c r="BK372" s="218">
        <f>ROUND(I372*H372,2)</f>
        <v>0</v>
      </c>
      <c r="BL372" s="19" t="s">
        <v>235</v>
      </c>
      <c r="BM372" s="217" t="s">
        <v>565</v>
      </c>
    </row>
    <row r="373" s="2" customFormat="1">
      <c r="A373" s="40"/>
      <c r="B373" s="41"/>
      <c r="C373" s="42"/>
      <c r="D373" s="219" t="s">
        <v>132</v>
      </c>
      <c r="E373" s="42"/>
      <c r="F373" s="220" t="s">
        <v>566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132</v>
      </c>
      <c r="AU373" s="19" t="s">
        <v>85</v>
      </c>
    </row>
    <row r="374" s="13" customFormat="1">
      <c r="A374" s="13"/>
      <c r="B374" s="224"/>
      <c r="C374" s="225"/>
      <c r="D374" s="226" t="s">
        <v>134</v>
      </c>
      <c r="E374" s="227" t="s">
        <v>20</v>
      </c>
      <c r="F374" s="228" t="s">
        <v>567</v>
      </c>
      <c r="G374" s="225"/>
      <c r="H374" s="229">
        <v>45.939999999999998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134</v>
      </c>
      <c r="AU374" s="235" t="s">
        <v>85</v>
      </c>
      <c r="AV374" s="13" t="s">
        <v>85</v>
      </c>
      <c r="AW374" s="13" t="s">
        <v>37</v>
      </c>
      <c r="AX374" s="13" t="s">
        <v>22</v>
      </c>
      <c r="AY374" s="235" t="s">
        <v>123</v>
      </c>
    </row>
    <row r="375" s="2" customFormat="1" ht="16.5" customHeight="1">
      <c r="A375" s="40"/>
      <c r="B375" s="41"/>
      <c r="C375" s="206" t="s">
        <v>568</v>
      </c>
      <c r="D375" s="206" t="s">
        <v>125</v>
      </c>
      <c r="E375" s="207" t="s">
        <v>569</v>
      </c>
      <c r="F375" s="208" t="s">
        <v>570</v>
      </c>
      <c r="G375" s="209" t="s">
        <v>128</v>
      </c>
      <c r="H375" s="210">
        <v>45.939999999999998</v>
      </c>
      <c r="I375" s="211"/>
      <c r="J375" s="212">
        <f>ROUND(I375*H375,2)</f>
        <v>0</v>
      </c>
      <c r="K375" s="208" t="s">
        <v>129</v>
      </c>
      <c r="L375" s="46"/>
      <c r="M375" s="213" t="s">
        <v>20</v>
      </c>
      <c r="N375" s="214" t="s">
        <v>46</v>
      </c>
      <c r="O375" s="86"/>
      <c r="P375" s="215">
        <f>O375*H375</f>
        <v>0</v>
      </c>
      <c r="Q375" s="215">
        <v>0.00012</v>
      </c>
      <c r="R375" s="215">
        <f>Q375*H375</f>
        <v>0.0055128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235</v>
      </c>
      <c r="AT375" s="217" t="s">
        <v>125</v>
      </c>
      <c r="AU375" s="217" t="s">
        <v>85</v>
      </c>
      <c r="AY375" s="19" t="s">
        <v>123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22</v>
      </c>
      <c r="BK375" s="218">
        <f>ROUND(I375*H375,2)</f>
        <v>0</v>
      </c>
      <c r="BL375" s="19" t="s">
        <v>235</v>
      </c>
      <c r="BM375" s="217" t="s">
        <v>571</v>
      </c>
    </row>
    <row r="376" s="2" customFormat="1">
      <c r="A376" s="40"/>
      <c r="B376" s="41"/>
      <c r="C376" s="42"/>
      <c r="D376" s="219" t="s">
        <v>132</v>
      </c>
      <c r="E376" s="42"/>
      <c r="F376" s="220" t="s">
        <v>572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132</v>
      </c>
      <c r="AU376" s="19" t="s">
        <v>85</v>
      </c>
    </row>
    <row r="377" s="2" customFormat="1" ht="16.5" customHeight="1">
      <c r="A377" s="40"/>
      <c r="B377" s="41"/>
      <c r="C377" s="206" t="s">
        <v>573</v>
      </c>
      <c r="D377" s="206" t="s">
        <v>125</v>
      </c>
      <c r="E377" s="207" t="s">
        <v>574</v>
      </c>
      <c r="F377" s="208" t="s">
        <v>575</v>
      </c>
      <c r="G377" s="209" t="s">
        <v>128</v>
      </c>
      <c r="H377" s="210">
        <v>45.939999999999998</v>
      </c>
      <c r="I377" s="211"/>
      <c r="J377" s="212">
        <f>ROUND(I377*H377,2)</f>
        <v>0</v>
      </c>
      <c r="K377" s="208" t="s">
        <v>129</v>
      </c>
      <c r="L377" s="46"/>
      <c r="M377" s="213" t="s">
        <v>20</v>
      </c>
      <c r="N377" s="214" t="s">
        <v>46</v>
      </c>
      <c r="O377" s="86"/>
      <c r="P377" s="215">
        <f>O377*H377</f>
        <v>0</v>
      </c>
      <c r="Q377" s="215">
        <v>0.00012</v>
      </c>
      <c r="R377" s="215">
        <f>Q377*H377</f>
        <v>0.0055128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235</v>
      </c>
      <c r="AT377" s="217" t="s">
        <v>125</v>
      </c>
      <c r="AU377" s="217" t="s">
        <v>85</v>
      </c>
      <c r="AY377" s="19" t="s">
        <v>123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22</v>
      </c>
      <c r="BK377" s="218">
        <f>ROUND(I377*H377,2)</f>
        <v>0</v>
      </c>
      <c r="BL377" s="19" t="s">
        <v>235</v>
      </c>
      <c r="BM377" s="217" t="s">
        <v>576</v>
      </c>
    </row>
    <row r="378" s="2" customFormat="1">
      <c r="A378" s="40"/>
      <c r="B378" s="41"/>
      <c r="C378" s="42"/>
      <c r="D378" s="219" t="s">
        <v>132</v>
      </c>
      <c r="E378" s="42"/>
      <c r="F378" s="220" t="s">
        <v>577</v>
      </c>
      <c r="G378" s="42"/>
      <c r="H378" s="42"/>
      <c r="I378" s="221"/>
      <c r="J378" s="42"/>
      <c r="K378" s="42"/>
      <c r="L378" s="46"/>
      <c r="M378" s="279"/>
      <c r="N378" s="280"/>
      <c r="O378" s="281"/>
      <c r="P378" s="281"/>
      <c r="Q378" s="281"/>
      <c r="R378" s="281"/>
      <c r="S378" s="281"/>
      <c r="T378" s="282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132</v>
      </c>
      <c r="AU378" s="19" t="s">
        <v>85</v>
      </c>
    </row>
    <row r="379" s="2" customFormat="1" ht="6.96" customHeight="1">
      <c r="A379" s="40"/>
      <c r="B379" s="61"/>
      <c r="C379" s="62"/>
      <c r="D379" s="62"/>
      <c r="E379" s="62"/>
      <c r="F379" s="62"/>
      <c r="G379" s="62"/>
      <c r="H379" s="62"/>
      <c r="I379" s="62"/>
      <c r="J379" s="62"/>
      <c r="K379" s="62"/>
      <c r="L379" s="46"/>
      <c r="M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</row>
  </sheetData>
  <sheetProtection sheet="1" autoFilter="0" formatColumns="0" formatRows="0" objects="1" scenarios="1" spinCount="100000" saltValue="zmujH9RcNyuHdyC4tf4DqxTeq8LLcV1J4chnXPccpnSCIUj5zEmPH4ZHFNdSwuABduM0ML9+4eaUzU4yUEEspg==" hashValue="iNraGw8UN0YfZqlnFx8a6YNkfOA+VUQz7yfjNF2c1G8mb+DmZn1amce+D4vk9oxcNdwZotInPo/FxKIWVJP8bA==" algorithmName="SHA-512" password="CC35"/>
  <autoFilter ref="C90:K37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1/111211101"/>
    <hyperlink ref="F98" r:id="rId2" display="https://podminky.urs.cz/item/CS_URS_2022_01/132151255"/>
    <hyperlink ref="F102" r:id="rId3" display="https://podminky.urs.cz/item/CS_URS_2022_01/132251255"/>
    <hyperlink ref="F113" r:id="rId4" display="https://podminky.urs.cz/item/CS_URS_2022_01/162301501"/>
    <hyperlink ref="F116" r:id="rId5" display="https://podminky.urs.cz/item/CS_URS_2022_01/162351103"/>
    <hyperlink ref="F121" r:id="rId6" display="https://podminky.urs.cz/item/CS_URS_2022_01/162751117"/>
    <hyperlink ref="F124" r:id="rId7" display="https://podminky.urs.cz/item/CS_URS_2022_01/162751119"/>
    <hyperlink ref="F127" r:id="rId8" display="https://podminky.urs.cz/item/CS_URS_2022_01/167151101"/>
    <hyperlink ref="F135" r:id="rId9" display="https://podminky.urs.cz/item/CS_URS_2022_01/171201231"/>
    <hyperlink ref="F138" r:id="rId10" display="https://podminky.urs.cz/item/CS_URS_2022_01/171251201"/>
    <hyperlink ref="F141" r:id="rId11" display="https://podminky.urs.cz/item/CS_URS_2022_01/174151101"/>
    <hyperlink ref="F151" r:id="rId12" display="https://podminky.urs.cz/item/CS_URS_2022_01/212312111"/>
    <hyperlink ref="F156" r:id="rId13" display="https://podminky.urs.cz/item/CS_URS_2022_01/212755214"/>
    <hyperlink ref="F161" r:id="rId14" display="https://podminky.urs.cz/item/CS_URS_2022_01/274313611"/>
    <hyperlink ref="F168" r:id="rId15" display="https://podminky.urs.cz/item/CS_URS_2022_01/274351121"/>
    <hyperlink ref="F176" r:id="rId16" display="https://podminky.urs.cz/item/CS_URS_2022_01/274351122"/>
    <hyperlink ref="F178" r:id="rId17" display="https://podminky.urs.cz/item/CS_URS_2022_01/274352241"/>
    <hyperlink ref="F182" r:id="rId18" display="https://podminky.urs.cz/item/CS_URS_2022_01/274352242"/>
    <hyperlink ref="F191" r:id="rId19" display="https://podminky.urs.cz/item/CS_URS_2022_01/317353111"/>
    <hyperlink ref="F201" r:id="rId20" display="https://podminky.urs.cz/item/CS_URS_2022_01/317353112"/>
    <hyperlink ref="F205" r:id="rId21" display="https://podminky.urs.cz/item/CS_URS_2022_01/317361016"/>
    <hyperlink ref="F208" r:id="rId22" display="https://podminky.urs.cz/item/CS_URS_2022_01/327324128"/>
    <hyperlink ref="F217" r:id="rId23" display="https://podminky.urs.cz/item/CS_URS_2022_01/327351211"/>
    <hyperlink ref="F227" r:id="rId24" display="https://podminky.urs.cz/item/CS_URS_2022_01/327351219"/>
    <hyperlink ref="F231" r:id="rId25" display="https://podminky.urs.cz/item/CS_URS_2022_01/327351221"/>
    <hyperlink ref="F234" r:id="rId26" display="https://podminky.urs.cz/item/CS_URS_2022_01/327361006"/>
    <hyperlink ref="F238" r:id="rId27" display="https://podminky.urs.cz/item/CS_URS_2022_01/327361040"/>
    <hyperlink ref="F243" r:id="rId28" display="https://podminky.urs.cz/item/CS_URS_2022_01/327501111"/>
    <hyperlink ref="F248" r:id="rId29" display="https://podminky.urs.cz/item/CS_URS_2022_01/327591111"/>
    <hyperlink ref="F279" r:id="rId30" display="https://podminky.urs.cz/item/CS_URS_2022_01/931991212"/>
    <hyperlink ref="F291" r:id="rId31" display="https://podminky.urs.cz/item/CS_URS_2022_01/953961213"/>
    <hyperlink ref="F295" r:id="rId32" display="https://podminky.urs.cz/item/CS_URS_2022_01/953965115"/>
    <hyperlink ref="F299" r:id="rId33" display="https://podminky.urs.cz/item/CS_URS_2022_01/981511112"/>
    <hyperlink ref="F314" r:id="rId34" display="https://podminky.urs.cz/item/CS_URS_2022_01/981511114"/>
    <hyperlink ref="F321" r:id="rId35" display="https://podminky.urs.cz/item/CS_URS_2022_01/981511116"/>
    <hyperlink ref="F328" r:id="rId36" display="https://podminky.urs.cz/item/CS_URS_2022_01/997006512"/>
    <hyperlink ref="F331" r:id="rId37" display="https://podminky.urs.cz/item/CS_URS_2022_01/997006519"/>
    <hyperlink ref="F335" r:id="rId38" display="https://podminky.urs.cz/item/CS_URS_2022_01/997006551"/>
    <hyperlink ref="F338" r:id="rId39" display="https://podminky.urs.cz/item/CS_URS_2022_01/997013861"/>
    <hyperlink ref="F341" r:id="rId40" display="https://podminky.urs.cz/item/CS_URS_2022_01/997013863"/>
    <hyperlink ref="F344" r:id="rId41" display="https://podminky.urs.cz/item/CS_URS_2022_01/998153131"/>
    <hyperlink ref="F348" r:id="rId42" display="https://podminky.urs.cz/item/CS_URS_2022_01/711142559"/>
    <hyperlink ref="F354" r:id="rId43" display="https://podminky.urs.cz/item/CS_URS_2022_01/711491273"/>
    <hyperlink ref="F360" r:id="rId44" display="https://podminky.urs.cz/item/CS_URS_2022_01/998711101"/>
    <hyperlink ref="F364" r:id="rId45" display="https://podminky.urs.cz/item/CS_URS_2022_01/767995113"/>
    <hyperlink ref="F369" r:id="rId46" display="https://podminky.urs.cz/item/CS_URS_2022_01/998767101"/>
    <hyperlink ref="F373" r:id="rId47" display="https://podminky.urs.cz/item/CS_URS_2022_01/783314101"/>
    <hyperlink ref="F376" r:id="rId48" display="https://podminky.urs.cz/item/CS_URS_2022_01/783315101"/>
    <hyperlink ref="F378" r:id="rId49" display="https://podminky.urs.cz/item/CS_URS_2022_01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komunikace Riegrova ulice II.etapa a Žižkova ulice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84</v>
      </c>
      <c r="G11" s="40"/>
      <c r="H11" s="40"/>
      <c r="I11" s="134" t="s">
        <v>21</v>
      </c>
      <c r="J11" s="138" t="s">
        <v>20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23</v>
      </c>
      <c r="E12" s="40"/>
      <c r="F12" s="138" t="s">
        <v>24</v>
      </c>
      <c r="G12" s="40"/>
      <c r="H12" s="40"/>
      <c r="I12" s="134" t="s">
        <v>25</v>
      </c>
      <c r="J12" s="139" t="str">
        <f>'Rekapitulace stavby'!AN8</f>
        <v>19. 9. 2018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29</v>
      </c>
      <c r="E14" s="40"/>
      <c r="F14" s="40"/>
      <c r="G14" s="40"/>
      <c r="H14" s="40"/>
      <c r="I14" s="134" t="s">
        <v>30</v>
      </c>
      <c r="J14" s="138" t="s">
        <v>20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20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33</v>
      </c>
      <c r="E17" s="40"/>
      <c r="F17" s="40"/>
      <c r="G17" s="40"/>
      <c r="H17" s="40"/>
      <c r="I17" s="134" t="s">
        <v>30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32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35</v>
      </c>
      <c r="E20" s="40"/>
      <c r="F20" s="40"/>
      <c r="G20" s="40"/>
      <c r="H20" s="40"/>
      <c r="I20" s="134" t="s">
        <v>30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32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30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32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ROUND((SUM(BE82:BE94)),  2)</f>
        <v>0</v>
      </c>
      <c r="G33" s="40"/>
      <c r="H33" s="40"/>
      <c r="I33" s="150">
        <v>0.20999999999999999</v>
      </c>
      <c r="J33" s="149">
        <f>ROUND(((SUM(BE82:BE94))*I33),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ROUND((SUM(BF82:BF94)),  2)</f>
        <v>0</v>
      </c>
      <c r="G34" s="40"/>
      <c r="H34" s="40"/>
      <c r="I34" s="150">
        <v>0.14999999999999999</v>
      </c>
      <c r="J34" s="149">
        <f>ROUND(((SUM(BF82:BF94))*I34),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ROUND((SUM(BG82:BG94)),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ROUND((SUM(BH82:BH94)),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ROUND((SUM(BI82:BI94)),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komunikace Riegrova ulice II.etapa a Žižkova ulice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23</v>
      </c>
      <c r="D52" s="42"/>
      <c r="E52" s="42"/>
      <c r="F52" s="29" t="str">
        <f>F12</f>
        <v>Kostelec nad Orlicí</v>
      </c>
      <c r="G52" s="42"/>
      <c r="H52" s="42"/>
      <c r="I52" s="34" t="s">
        <v>25</v>
      </c>
      <c r="J52" s="74" t="str">
        <f>IF(J12="","",J12)</f>
        <v>19. 9. 2018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29</v>
      </c>
      <c r="D54" s="42"/>
      <c r="E54" s="42"/>
      <c r="F54" s="29" t="str">
        <f>E15</f>
        <v>Město Kostelec nad Orlicí</v>
      </c>
      <c r="G54" s="42"/>
      <c r="H54" s="42"/>
      <c r="I54" s="34" t="s">
        <v>35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33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579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580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Rekonstrukce komunikace Riegrova ulice II.etapa a Žižkova ulice Kostelec nad Orlicí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VON - Vedlejší a ostatní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23</v>
      </c>
      <c r="D76" s="42"/>
      <c r="E76" s="42"/>
      <c r="F76" s="29" t="str">
        <f>F12</f>
        <v>Kostelec nad Orlicí</v>
      </c>
      <c r="G76" s="42"/>
      <c r="H76" s="42"/>
      <c r="I76" s="34" t="s">
        <v>25</v>
      </c>
      <c r="J76" s="74" t="str">
        <f>IF(J12="","",J12)</f>
        <v>19. 9. 2018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E15</f>
        <v>Město Kostelec nad Orlicí</v>
      </c>
      <c r="G78" s="42"/>
      <c r="H78" s="42"/>
      <c r="I78" s="34" t="s">
        <v>35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33</v>
      </c>
      <c r="D79" s="42"/>
      <c r="E79" s="42"/>
      <c r="F79" s="29" t="str">
        <f>IF(E18="","",E18)</f>
        <v>Vyplň údaj</v>
      </c>
      <c r="G79" s="42"/>
      <c r="H79" s="42"/>
      <c r="I79" s="34" t="s">
        <v>38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109</v>
      </c>
      <c r="D81" s="182" t="s">
        <v>60</v>
      </c>
      <c r="E81" s="182" t="s">
        <v>56</v>
      </c>
      <c r="F81" s="182" t="s">
        <v>57</v>
      </c>
      <c r="G81" s="182" t="s">
        <v>110</v>
      </c>
      <c r="H81" s="182" t="s">
        <v>111</v>
      </c>
      <c r="I81" s="182" t="s">
        <v>112</v>
      </c>
      <c r="J81" s="182" t="s">
        <v>94</v>
      </c>
      <c r="K81" s="183" t="s">
        <v>113</v>
      </c>
      <c r="L81" s="184"/>
      <c r="M81" s="94" t="s">
        <v>20</v>
      </c>
      <c r="N81" s="95" t="s">
        <v>45</v>
      </c>
      <c r="O81" s="95" t="s">
        <v>114</v>
      </c>
      <c r="P81" s="95" t="s">
        <v>115</v>
      </c>
      <c r="Q81" s="95" t="s">
        <v>116</v>
      </c>
      <c r="R81" s="95" t="s">
        <v>117</v>
      </c>
      <c r="S81" s="95" t="s">
        <v>118</v>
      </c>
      <c r="T81" s="96" t="s">
        <v>119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74</v>
      </c>
      <c r="AU82" s="19" t="s">
        <v>95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74</v>
      </c>
      <c r="E83" s="193" t="s">
        <v>86</v>
      </c>
      <c r="F83" s="193" t="s">
        <v>582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P84+P91</f>
        <v>0</v>
      </c>
      <c r="Q83" s="198"/>
      <c r="R83" s="199">
        <f>R84+R91</f>
        <v>0</v>
      </c>
      <c r="S83" s="198"/>
      <c r="T83" s="200">
        <f>T84+T91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130</v>
      </c>
      <c r="AT83" s="202" t="s">
        <v>74</v>
      </c>
      <c r="AU83" s="202" t="s">
        <v>75</v>
      </c>
      <c r="AY83" s="201" t="s">
        <v>123</v>
      </c>
      <c r="BK83" s="203">
        <f>BK84+BK91</f>
        <v>0</v>
      </c>
    </row>
    <row r="84" s="12" customFormat="1" ht="22.8" customHeight="1">
      <c r="A84" s="12"/>
      <c r="B84" s="190"/>
      <c r="C84" s="191"/>
      <c r="D84" s="192" t="s">
        <v>74</v>
      </c>
      <c r="E84" s="204" t="s">
        <v>583</v>
      </c>
      <c r="F84" s="204" t="s">
        <v>584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SUM(P85:P90)</f>
        <v>0</v>
      </c>
      <c r="Q84" s="198"/>
      <c r="R84" s="199">
        <f>SUM(R85:R90)</f>
        <v>0</v>
      </c>
      <c r="S84" s="198"/>
      <c r="T84" s="200">
        <f>SUM(T85:T90)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130</v>
      </c>
      <c r="AT84" s="202" t="s">
        <v>74</v>
      </c>
      <c r="AU84" s="202" t="s">
        <v>22</v>
      </c>
      <c r="AY84" s="201" t="s">
        <v>123</v>
      </c>
      <c r="BK84" s="203">
        <f>SUM(BK85:BK90)</f>
        <v>0</v>
      </c>
    </row>
    <row r="85" s="2" customFormat="1" ht="49.05" customHeight="1">
      <c r="A85" s="40"/>
      <c r="B85" s="41"/>
      <c r="C85" s="206" t="s">
        <v>22</v>
      </c>
      <c r="D85" s="206" t="s">
        <v>125</v>
      </c>
      <c r="E85" s="207" t="s">
        <v>585</v>
      </c>
      <c r="F85" s="208" t="s">
        <v>586</v>
      </c>
      <c r="G85" s="209" t="s">
        <v>270</v>
      </c>
      <c r="H85" s="210">
        <v>1</v>
      </c>
      <c r="I85" s="211"/>
      <c r="J85" s="212">
        <f>ROUND(I85*H85,2)</f>
        <v>0</v>
      </c>
      <c r="K85" s="208" t="s">
        <v>20</v>
      </c>
      <c r="L85" s="46"/>
      <c r="M85" s="213" t="s">
        <v>20</v>
      </c>
      <c r="N85" s="214" t="s">
        <v>46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587</v>
      </c>
      <c r="AT85" s="217" t="s">
        <v>125</v>
      </c>
      <c r="AU85" s="217" t="s">
        <v>85</v>
      </c>
      <c r="AY85" s="19" t="s">
        <v>123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22</v>
      </c>
      <c r="BK85" s="218">
        <f>ROUND(I85*H85,2)</f>
        <v>0</v>
      </c>
      <c r="BL85" s="19" t="s">
        <v>587</v>
      </c>
      <c r="BM85" s="217" t="s">
        <v>588</v>
      </c>
    </row>
    <row r="86" s="2" customFormat="1" ht="44.25" customHeight="1">
      <c r="A86" s="40"/>
      <c r="B86" s="41"/>
      <c r="C86" s="206" t="s">
        <v>85</v>
      </c>
      <c r="D86" s="206" t="s">
        <v>125</v>
      </c>
      <c r="E86" s="207" t="s">
        <v>589</v>
      </c>
      <c r="F86" s="208" t="s">
        <v>590</v>
      </c>
      <c r="G86" s="209" t="s">
        <v>270</v>
      </c>
      <c r="H86" s="210">
        <v>1</v>
      </c>
      <c r="I86" s="211"/>
      <c r="J86" s="212">
        <f>ROUND(I86*H86,2)</f>
        <v>0</v>
      </c>
      <c r="K86" s="208" t="s">
        <v>20</v>
      </c>
      <c r="L86" s="46"/>
      <c r="M86" s="213" t="s">
        <v>20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587</v>
      </c>
      <c r="AT86" s="217" t="s">
        <v>125</v>
      </c>
      <c r="AU86" s="217" t="s">
        <v>85</v>
      </c>
      <c r="AY86" s="19" t="s">
        <v>123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22</v>
      </c>
      <c r="BK86" s="218">
        <f>ROUND(I86*H86,2)</f>
        <v>0</v>
      </c>
      <c r="BL86" s="19" t="s">
        <v>587</v>
      </c>
      <c r="BM86" s="217" t="s">
        <v>591</v>
      </c>
    </row>
    <row r="87" s="2" customFormat="1" ht="37.8" customHeight="1">
      <c r="A87" s="40"/>
      <c r="B87" s="41"/>
      <c r="C87" s="206" t="s">
        <v>143</v>
      </c>
      <c r="D87" s="206" t="s">
        <v>125</v>
      </c>
      <c r="E87" s="207" t="s">
        <v>592</v>
      </c>
      <c r="F87" s="208" t="s">
        <v>593</v>
      </c>
      <c r="G87" s="209" t="s">
        <v>270</v>
      </c>
      <c r="H87" s="210">
        <v>1</v>
      </c>
      <c r="I87" s="211"/>
      <c r="J87" s="212">
        <f>ROUND(I87*H87,2)</f>
        <v>0</v>
      </c>
      <c r="K87" s="208" t="s">
        <v>20</v>
      </c>
      <c r="L87" s="46"/>
      <c r="M87" s="213" t="s">
        <v>20</v>
      </c>
      <c r="N87" s="214" t="s">
        <v>46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587</v>
      </c>
      <c r="AT87" s="217" t="s">
        <v>125</v>
      </c>
      <c r="AU87" s="217" t="s">
        <v>85</v>
      </c>
      <c r="AY87" s="19" t="s">
        <v>123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22</v>
      </c>
      <c r="BK87" s="218">
        <f>ROUND(I87*H87,2)</f>
        <v>0</v>
      </c>
      <c r="BL87" s="19" t="s">
        <v>587</v>
      </c>
      <c r="BM87" s="217" t="s">
        <v>594</v>
      </c>
    </row>
    <row r="88" s="2" customFormat="1" ht="44.25" customHeight="1">
      <c r="A88" s="40"/>
      <c r="B88" s="41"/>
      <c r="C88" s="206" t="s">
        <v>130</v>
      </c>
      <c r="D88" s="206" t="s">
        <v>125</v>
      </c>
      <c r="E88" s="207" t="s">
        <v>595</v>
      </c>
      <c r="F88" s="208" t="s">
        <v>596</v>
      </c>
      <c r="G88" s="209" t="s">
        <v>270</v>
      </c>
      <c r="H88" s="210">
        <v>1</v>
      </c>
      <c r="I88" s="211"/>
      <c r="J88" s="212">
        <f>ROUND(I88*H88,2)</f>
        <v>0</v>
      </c>
      <c r="K88" s="208" t="s">
        <v>20</v>
      </c>
      <c r="L88" s="46"/>
      <c r="M88" s="213" t="s">
        <v>20</v>
      </c>
      <c r="N88" s="214" t="s">
        <v>46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587</v>
      </c>
      <c r="AT88" s="217" t="s">
        <v>125</v>
      </c>
      <c r="AU88" s="217" t="s">
        <v>85</v>
      </c>
      <c r="AY88" s="19" t="s">
        <v>123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22</v>
      </c>
      <c r="BK88" s="218">
        <f>ROUND(I88*H88,2)</f>
        <v>0</v>
      </c>
      <c r="BL88" s="19" t="s">
        <v>587</v>
      </c>
      <c r="BM88" s="217" t="s">
        <v>597</v>
      </c>
    </row>
    <row r="89" s="2" customFormat="1" ht="37.8" customHeight="1">
      <c r="A89" s="40"/>
      <c r="B89" s="41"/>
      <c r="C89" s="206" t="s">
        <v>162</v>
      </c>
      <c r="D89" s="206" t="s">
        <v>125</v>
      </c>
      <c r="E89" s="207" t="s">
        <v>598</v>
      </c>
      <c r="F89" s="208" t="s">
        <v>599</v>
      </c>
      <c r="G89" s="209" t="s">
        <v>270</v>
      </c>
      <c r="H89" s="210">
        <v>1</v>
      </c>
      <c r="I89" s="211"/>
      <c r="J89" s="212">
        <f>ROUND(I89*H89,2)</f>
        <v>0</v>
      </c>
      <c r="K89" s="208" t="s">
        <v>20</v>
      </c>
      <c r="L89" s="46"/>
      <c r="M89" s="213" t="s">
        <v>20</v>
      </c>
      <c r="N89" s="214" t="s">
        <v>46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587</v>
      </c>
      <c r="AT89" s="217" t="s">
        <v>125</v>
      </c>
      <c r="AU89" s="217" t="s">
        <v>85</v>
      </c>
      <c r="AY89" s="19" t="s">
        <v>123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22</v>
      </c>
      <c r="BK89" s="218">
        <f>ROUND(I89*H89,2)</f>
        <v>0</v>
      </c>
      <c r="BL89" s="19" t="s">
        <v>587</v>
      </c>
      <c r="BM89" s="217" t="s">
        <v>600</v>
      </c>
    </row>
    <row r="90" s="2" customFormat="1" ht="49.05" customHeight="1">
      <c r="A90" s="40"/>
      <c r="B90" s="41"/>
      <c r="C90" s="206" t="s">
        <v>170</v>
      </c>
      <c r="D90" s="206" t="s">
        <v>125</v>
      </c>
      <c r="E90" s="207" t="s">
        <v>601</v>
      </c>
      <c r="F90" s="208" t="s">
        <v>602</v>
      </c>
      <c r="G90" s="209" t="s">
        <v>270</v>
      </c>
      <c r="H90" s="210">
        <v>1</v>
      </c>
      <c r="I90" s="211"/>
      <c r="J90" s="212">
        <f>ROUND(I90*H90,2)</f>
        <v>0</v>
      </c>
      <c r="K90" s="208" t="s">
        <v>20</v>
      </c>
      <c r="L90" s="46"/>
      <c r="M90" s="213" t="s">
        <v>20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587</v>
      </c>
      <c r="AT90" s="217" t="s">
        <v>125</v>
      </c>
      <c r="AU90" s="217" t="s">
        <v>85</v>
      </c>
      <c r="AY90" s="19" t="s">
        <v>123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22</v>
      </c>
      <c r="BK90" s="218">
        <f>ROUND(I90*H90,2)</f>
        <v>0</v>
      </c>
      <c r="BL90" s="19" t="s">
        <v>587</v>
      </c>
      <c r="BM90" s="217" t="s">
        <v>603</v>
      </c>
    </row>
    <row r="91" s="12" customFormat="1" ht="22.8" customHeight="1">
      <c r="A91" s="12"/>
      <c r="B91" s="190"/>
      <c r="C91" s="191"/>
      <c r="D91" s="192" t="s">
        <v>74</v>
      </c>
      <c r="E91" s="204" t="s">
        <v>75</v>
      </c>
      <c r="F91" s="204" t="s">
        <v>604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SUM(P92:P94)</f>
        <v>0</v>
      </c>
      <c r="Q91" s="198"/>
      <c r="R91" s="199">
        <f>SUM(R92:R94)</f>
        <v>0</v>
      </c>
      <c r="S91" s="198"/>
      <c r="T91" s="200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162</v>
      </c>
      <c r="AT91" s="202" t="s">
        <v>74</v>
      </c>
      <c r="AU91" s="202" t="s">
        <v>22</v>
      </c>
      <c r="AY91" s="201" t="s">
        <v>123</v>
      </c>
      <c r="BK91" s="203">
        <f>SUM(BK92:BK94)</f>
        <v>0</v>
      </c>
    </row>
    <row r="92" s="2" customFormat="1" ht="128.55" customHeight="1">
      <c r="A92" s="40"/>
      <c r="B92" s="41"/>
      <c r="C92" s="206" t="s">
        <v>176</v>
      </c>
      <c r="D92" s="206" t="s">
        <v>125</v>
      </c>
      <c r="E92" s="207" t="s">
        <v>605</v>
      </c>
      <c r="F92" s="208" t="s">
        <v>606</v>
      </c>
      <c r="G92" s="209" t="s">
        <v>270</v>
      </c>
      <c r="H92" s="210">
        <v>1</v>
      </c>
      <c r="I92" s="211"/>
      <c r="J92" s="212">
        <f>ROUND(I92*H92,2)</f>
        <v>0</v>
      </c>
      <c r="K92" s="208" t="s">
        <v>20</v>
      </c>
      <c r="L92" s="46"/>
      <c r="M92" s="213" t="s">
        <v>20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587</v>
      </c>
      <c r="AT92" s="217" t="s">
        <v>125</v>
      </c>
      <c r="AU92" s="217" t="s">
        <v>85</v>
      </c>
      <c r="AY92" s="19" t="s">
        <v>123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22</v>
      </c>
      <c r="BK92" s="218">
        <f>ROUND(I92*H92,2)</f>
        <v>0</v>
      </c>
      <c r="BL92" s="19" t="s">
        <v>587</v>
      </c>
      <c r="BM92" s="217" t="s">
        <v>607</v>
      </c>
    </row>
    <row r="93" s="2" customFormat="1" ht="16.5" customHeight="1">
      <c r="A93" s="40"/>
      <c r="B93" s="41"/>
      <c r="C93" s="206" t="s">
        <v>182</v>
      </c>
      <c r="D93" s="206" t="s">
        <v>125</v>
      </c>
      <c r="E93" s="207" t="s">
        <v>608</v>
      </c>
      <c r="F93" s="208" t="s">
        <v>609</v>
      </c>
      <c r="G93" s="209" t="s">
        <v>270</v>
      </c>
      <c r="H93" s="210">
        <v>1</v>
      </c>
      <c r="I93" s="211"/>
      <c r="J93" s="212">
        <f>ROUND(I93*H93,2)</f>
        <v>0</v>
      </c>
      <c r="K93" s="208" t="s">
        <v>20</v>
      </c>
      <c r="L93" s="46"/>
      <c r="M93" s="213" t="s">
        <v>20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587</v>
      </c>
      <c r="AT93" s="217" t="s">
        <v>125</v>
      </c>
      <c r="AU93" s="217" t="s">
        <v>85</v>
      </c>
      <c r="AY93" s="19" t="s">
        <v>123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22</v>
      </c>
      <c r="BK93" s="218">
        <f>ROUND(I93*H93,2)</f>
        <v>0</v>
      </c>
      <c r="BL93" s="19" t="s">
        <v>587</v>
      </c>
      <c r="BM93" s="217" t="s">
        <v>610</v>
      </c>
    </row>
    <row r="94" s="2" customFormat="1" ht="16.5" customHeight="1">
      <c r="A94" s="40"/>
      <c r="B94" s="41"/>
      <c r="C94" s="206" t="s">
        <v>188</v>
      </c>
      <c r="D94" s="206" t="s">
        <v>125</v>
      </c>
      <c r="E94" s="207" t="s">
        <v>611</v>
      </c>
      <c r="F94" s="208" t="s">
        <v>612</v>
      </c>
      <c r="G94" s="209" t="s">
        <v>270</v>
      </c>
      <c r="H94" s="210">
        <v>1</v>
      </c>
      <c r="I94" s="211"/>
      <c r="J94" s="212">
        <f>ROUND(I94*H94,2)</f>
        <v>0</v>
      </c>
      <c r="K94" s="208" t="s">
        <v>20</v>
      </c>
      <c r="L94" s="46"/>
      <c r="M94" s="283" t="s">
        <v>20</v>
      </c>
      <c r="N94" s="284" t="s">
        <v>46</v>
      </c>
      <c r="O94" s="281"/>
      <c r="P94" s="285">
        <f>O94*H94</f>
        <v>0</v>
      </c>
      <c r="Q94" s="285">
        <v>0</v>
      </c>
      <c r="R94" s="285">
        <f>Q94*H94</f>
        <v>0</v>
      </c>
      <c r="S94" s="285">
        <v>0</v>
      </c>
      <c r="T94" s="28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587</v>
      </c>
      <c r="AT94" s="217" t="s">
        <v>125</v>
      </c>
      <c r="AU94" s="217" t="s">
        <v>85</v>
      </c>
      <c r="AY94" s="19" t="s">
        <v>123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22</v>
      </c>
      <c r="BK94" s="218">
        <f>ROUND(I94*H94,2)</f>
        <v>0</v>
      </c>
      <c r="BL94" s="19" t="s">
        <v>587</v>
      </c>
      <c r="BM94" s="217" t="s">
        <v>613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+sfiGlYkagiA77+lyQYcgs0cQHWHZKbvSjfnDn243XUEn5vktreKm6DIjaaLKiFL6WP/LpdfyyvUz6VmYs+bow==" hashValue="1gZZvfyE/UknTY1E+CQPTlwh+B2gpnkizzxhSytyqDJlYJ1BRkde0RzAuCMh4tdOxsb+i0g1xBlPbyGj0C9tV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614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615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616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617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618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619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620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621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622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623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624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625</v>
      </c>
      <c r="F18" s="298" t="s">
        <v>626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82</v>
      </c>
      <c r="F19" s="298" t="s">
        <v>627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628</v>
      </c>
      <c r="F20" s="298" t="s">
        <v>629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86</v>
      </c>
      <c r="F21" s="298" t="s">
        <v>87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630</v>
      </c>
      <c r="F22" s="298" t="s">
        <v>631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632</v>
      </c>
      <c r="F23" s="298" t="s">
        <v>633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634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635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636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637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638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639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640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641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642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109</v>
      </c>
      <c r="F36" s="298"/>
      <c r="G36" s="298" t="s">
        <v>643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644</v>
      </c>
      <c r="F37" s="298"/>
      <c r="G37" s="298" t="s">
        <v>645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646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647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110</v>
      </c>
      <c r="F40" s="298"/>
      <c r="G40" s="298" t="s">
        <v>648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111</v>
      </c>
      <c r="F41" s="298"/>
      <c r="G41" s="298" t="s">
        <v>649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650</v>
      </c>
      <c r="F42" s="298"/>
      <c r="G42" s="298" t="s">
        <v>651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652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653</v>
      </c>
      <c r="F44" s="298"/>
      <c r="G44" s="298" t="s">
        <v>654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113</v>
      </c>
      <c r="F45" s="298"/>
      <c r="G45" s="298" t="s">
        <v>655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656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657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658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659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660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661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662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663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664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665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666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667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668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669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670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671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672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673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674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675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676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677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678</v>
      </c>
      <c r="D76" s="316"/>
      <c r="E76" s="316"/>
      <c r="F76" s="316" t="s">
        <v>679</v>
      </c>
      <c r="G76" s="317"/>
      <c r="H76" s="316" t="s">
        <v>57</v>
      </c>
      <c r="I76" s="316" t="s">
        <v>60</v>
      </c>
      <c r="J76" s="316" t="s">
        <v>680</v>
      </c>
      <c r="K76" s="315"/>
    </row>
    <row r="77" s="1" customFormat="1" ht="17.25" customHeight="1">
      <c r="B77" s="313"/>
      <c r="C77" s="318" t="s">
        <v>681</v>
      </c>
      <c r="D77" s="318"/>
      <c r="E77" s="318"/>
      <c r="F77" s="319" t="s">
        <v>682</v>
      </c>
      <c r="G77" s="320"/>
      <c r="H77" s="318"/>
      <c r="I77" s="318"/>
      <c r="J77" s="318" t="s">
        <v>683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684</v>
      </c>
      <c r="G79" s="325"/>
      <c r="H79" s="301" t="s">
        <v>685</v>
      </c>
      <c r="I79" s="301" t="s">
        <v>686</v>
      </c>
      <c r="J79" s="301">
        <v>20</v>
      </c>
      <c r="K79" s="315"/>
    </row>
    <row r="80" s="1" customFormat="1" ht="15" customHeight="1">
      <c r="B80" s="313"/>
      <c r="C80" s="301" t="s">
        <v>687</v>
      </c>
      <c r="D80" s="301"/>
      <c r="E80" s="301"/>
      <c r="F80" s="324" t="s">
        <v>684</v>
      </c>
      <c r="G80" s="325"/>
      <c r="H80" s="301" t="s">
        <v>688</v>
      </c>
      <c r="I80" s="301" t="s">
        <v>686</v>
      </c>
      <c r="J80" s="301">
        <v>120</v>
      </c>
      <c r="K80" s="315"/>
    </row>
    <row r="81" s="1" customFormat="1" ht="15" customHeight="1">
      <c r="B81" s="326"/>
      <c r="C81" s="301" t="s">
        <v>689</v>
      </c>
      <c r="D81" s="301"/>
      <c r="E81" s="301"/>
      <c r="F81" s="324" t="s">
        <v>690</v>
      </c>
      <c r="G81" s="325"/>
      <c r="H81" s="301" t="s">
        <v>691</v>
      </c>
      <c r="I81" s="301" t="s">
        <v>686</v>
      </c>
      <c r="J81" s="301">
        <v>50</v>
      </c>
      <c r="K81" s="315"/>
    </row>
    <row r="82" s="1" customFormat="1" ht="15" customHeight="1">
      <c r="B82" s="326"/>
      <c r="C82" s="301" t="s">
        <v>692</v>
      </c>
      <c r="D82" s="301"/>
      <c r="E82" s="301"/>
      <c r="F82" s="324" t="s">
        <v>684</v>
      </c>
      <c r="G82" s="325"/>
      <c r="H82" s="301" t="s">
        <v>693</v>
      </c>
      <c r="I82" s="301" t="s">
        <v>694</v>
      </c>
      <c r="J82" s="301"/>
      <c r="K82" s="315"/>
    </row>
    <row r="83" s="1" customFormat="1" ht="15" customHeight="1">
      <c r="B83" s="326"/>
      <c r="C83" s="327" t="s">
        <v>695</v>
      </c>
      <c r="D83" s="327"/>
      <c r="E83" s="327"/>
      <c r="F83" s="328" t="s">
        <v>690</v>
      </c>
      <c r="G83" s="327"/>
      <c r="H83" s="327" t="s">
        <v>696</v>
      </c>
      <c r="I83" s="327" t="s">
        <v>686</v>
      </c>
      <c r="J83" s="327">
        <v>15</v>
      </c>
      <c r="K83" s="315"/>
    </row>
    <row r="84" s="1" customFormat="1" ht="15" customHeight="1">
      <c r="B84" s="326"/>
      <c r="C84" s="327" t="s">
        <v>697</v>
      </c>
      <c r="D84" s="327"/>
      <c r="E84" s="327"/>
      <c r="F84" s="328" t="s">
        <v>690</v>
      </c>
      <c r="G84" s="327"/>
      <c r="H84" s="327" t="s">
        <v>698</v>
      </c>
      <c r="I84" s="327" t="s">
        <v>686</v>
      </c>
      <c r="J84" s="327">
        <v>15</v>
      </c>
      <c r="K84" s="315"/>
    </row>
    <row r="85" s="1" customFormat="1" ht="15" customHeight="1">
      <c r="B85" s="326"/>
      <c r="C85" s="327" t="s">
        <v>699</v>
      </c>
      <c r="D85" s="327"/>
      <c r="E85" s="327"/>
      <c r="F85" s="328" t="s">
        <v>690</v>
      </c>
      <c r="G85" s="327"/>
      <c r="H85" s="327" t="s">
        <v>700</v>
      </c>
      <c r="I85" s="327" t="s">
        <v>686</v>
      </c>
      <c r="J85" s="327">
        <v>20</v>
      </c>
      <c r="K85" s="315"/>
    </row>
    <row r="86" s="1" customFormat="1" ht="15" customHeight="1">
      <c r="B86" s="326"/>
      <c r="C86" s="327" t="s">
        <v>701</v>
      </c>
      <c r="D86" s="327"/>
      <c r="E86" s="327"/>
      <c r="F86" s="328" t="s">
        <v>690</v>
      </c>
      <c r="G86" s="327"/>
      <c r="H86" s="327" t="s">
        <v>702</v>
      </c>
      <c r="I86" s="327" t="s">
        <v>686</v>
      </c>
      <c r="J86" s="327">
        <v>20</v>
      </c>
      <c r="K86" s="315"/>
    </row>
    <row r="87" s="1" customFormat="1" ht="15" customHeight="1">
      <c r="B87" s="326"/>
      <c r="C87" s="301" t="s">
        <v>703</v>
      </c>
      <c r="D87" s="301"/>
      <c r="E87" s="301"/>
      <c r="F87" s="324" t="s">
        <v>690</v>
      </c>
      <c r="G87" s="325"/>
      <c r="H87" s="301" t="s">
        <v>704</v>
      </c>
      <c r="I87" s="301" t="s">
        <v>686</v>
      </c>
      <c r="J87" s="301">
        <v>50</v>
      </c>
      <c r="K87" s="315"/>
    </row>
    <row r="88" s="1" customFormat="1" ht="15" customHeight="1">
      <c r="B88" s="326"/>
      <c r="C88" s="301" t="s">
        <v>705</v>
      </c>
      <c r="D88" s="301"/>
      <c r="E88" s="301"/>
      <c r="F88" s="324" t="s">
        <v>690</v>
      </c>
      <c r="G88" s="325"/>
      <c r="H88" s="301" t="s">
        <v>706</v>
      </c>
      <c r="I88" s="301" t="s">
        <v>686</v>
      </c>
      <c r="J88" s="301">
        <v>20</v>
      </c>
      <c r="K88" s="315"/>
    </row>
    <row r="89" s="1" customFormat="1" ht="15" customHeight="1">
      <c r="B89" s="326"/>
      <c r="C89" s="301" t="s">
        <v>707</v>
      </c>
      <c r="D89" s="301"/>
      <c r="E89" s="301"/>
      <c r="F89" s="324" t="s">
        <v>690</v>
      </c>
      <c r="G89" s="325"/>
      <c r="H89" s="301" t="s">
        <v>708</v>
      </c>
      <c r="I89" s="301" t="s">
        <v>686</v>
      </c>
      <c r="J89" s="301">
        <v>20</v>
      </c>
      <c r="K89" s="315"/>
    </row>
    <row r="90" s="1" customFormat="1" ht="15" customHeight="1">
      <c r="B90" s="326"/>
      <c r="C90" s="301" t="s">
        <v>709</v>
      </c>
      <c r="D90" s="301"/>
      <c r="E90" s="301"/>
      <c r="F90" s="324" t="s">
        <v>690</v>
      </c>
      <c r="G90" s="325"/>
      <c r="H90" s="301" t="s">
        <v>710</v>
      </c>
      <c r="I90" s="301" t="s">
        <v>686</v>
      </c>
      <c r="J90" s="301">
        <v>50</v>
      </c>
      <c r="K90" s="315"/>
    </row>
    <row r="91" s="1" customFormat="1" ht="15" customHeight="1">
      <c r="B91" s="326"/>
      <c r="C91" s="301" t="s">
        <v>711</v>
      </c>
      <c r="D91" s="301"/>
      <c r="E91" s="301"/>
      <c r="F91" s="324" t="s">
        <v>690</v>
      </c>
      <c r="G91" s="325"/>
      <c r="H91" s="301" t="s">
        <v>711</v>
      </c>
      <c r="I91" s="301" t="s">
        <v>686</v>
      </c>
      <c r="J91" s="301">
        <v>50</v>
      </c>
      <c r="K91" s="315"/>
    </row>
    <row r="92" s="1" customFormat="1" ht="15" customHeight="1">
      <c r="B92" s="326"/>
      <c r="C92" s="301" t="s">
        <v>712</v>
      </c>
      <c r="D92" s="301"/>
      <c r="E92" s="301"/>
      <c r="F92" s="324" t="s">
        <v>690</v>
      </c>
      <c r="G92" s="325"/>
      <c r="H92" s="301" t="s">
        <v>713</v>
      </c>
      <c r="I92" s="301" t="s">
        <v>686</v>
      </c>
      <c r="J92" s="301">
        <v>255</v>
      </c>
      <c r="K92" s="315"/>
    </row>
    <row r="93" s="1" customFormat="1" ht="15" customHeight="1">
      <c r="B93" s="326"/>
      <c r="C93" s="301" t="s">
        <v>714</v>
      </c>
      <c r="D93" s="301"/>
      <c r="E93" s="301"/>
      <c r="F93" s="324" t="s">
        <v>684</v>
      </c>
      <c r="G93" s="325"/>
      <c r="H93" s="301" t="s">
        <v>715</v>
      </c>
      <c r="I93" s="301" t="s">
        <v>716</v>
      </c>
      <c r="J93" s="301"/>
      <c r="K93" s="315"/>
    </row>
    <row r="94" s="1" customFormat="1" ht="15" customHeight="1">
      <c r="B94" s="326"/>
      <c r="C94" s="301" t="s">
        <v>717</v>
      </c>
      <c r="D94" s="301"/>
      <c r="E94" s="301"/>
      <c r="F94" s="324" t="s">
        <v>684</v>
      </c>
      <c r="G94" s="325"/>
      <c r="H94" s="301" t="s">
        <v>718</v>
      </c>
      <c r="I94" s="301" t="s">
        <v>719</v>
      </c>
      <c r="J94" s="301"/>
      <c r="K94" s="315"/>
    </row>
    <row r="95" s="1" customFormat="1" ht="15" customHeight="1">
      <c r="B95" s="326"/>
      <c r="C95" s="301" t="s">
        <v>720</v>
      </c>
      <c r="D95" s="301"/>
      <c r="E95" s="301"/>
      <c r="F95" s="324" t="s">
        <v>684</v>
      </c>
      <c r="G95" s="325"/>
      <c r="H95" s="301" t="s">
        <v>720</v>
      </c>
      <c r="I95" s="301" t="s">
        <v>719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684</v>
      </c>
      <c r="G96" s="325"/>
      <c r="H96" s="301" t="s">
        <v>721</v>
      </c>
      <c r="I96" s="301" t="s">
        <v>719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684</v>
      </c>
      <c r="G97" s="325"/>
      <c r="H97" s="301" t="s">
        <v>722</v>
      </c>
      <c r="I97" s="301" t="s">
        <v>719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723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678</v>
      </c>
      <c r="D103" s="316"/>
      <c r="E103" s="316"/>
      <c r="F103" s="316" t="s">
        <v>679</v>
      </c>
      <c r="G103" s="317"/>
      <c r="H103" s="316" t="s">
        <v>57</v>
      </c>
      <c r="I103" s="316" t="s">
        <v>60</v>
      </c>
      <c r="J103" s="316" t="s">
        <v>680</v>
      </c>
      <c r="K103" s="315"/>
    </row>
    <row r="104" s="1" customFormat="1" ht="17.25" customHeight="1">
      <c r="B104" s="313"/>
      <c r="C104" s="318" t="s">
        <v>681</v>
      </c>
      <c r="D104" s="318"/>
      <c r="E104" s="318"/>
      <c r="F104" s="319" t="s">
        <v>682</v>
      </c>
      <c r="G104" s="320"/>
      <c r="H104" s="318"/>
      <c r="I104" s="318"/>
      <c r="J104" s="318" t="s">
        <v>683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684</v>
      </c>
      <c r="G106" s="301"/>
      <c r="H106" s="301" t="s">
        <v>724</v>
      </c>
      <c r="I106" s="301" t="s">
        <v>686</v>
      </c>
      <c r="J106" s="301">
        <v>20</v>
      </c>
      <c r="K106" s="315"/>
    </row>
    <row r="107" s="1" customFormat="1" ht="15" customHeight="1">
      <c r="B107" s="313"/>
      <c r="C107" s="301" t="s">
        <v>687</v>
      </c>
      <c r="D107" s="301"/>
      <c r="E107" s="301"/>
      <c r="F107" s="324" t="s">
        <v>684</v>
      </c>
      <c r="G107" s="301"/>
      <c r="H107" s="301" t="s">
        <v>724</v>
      </c>
      <c r="I107" s="301" t="s">
        <v>686</v>
      </c>
      <c r="J107" s="301">
        <v>120</v>
      </c>
      <c r="K107" s="315"/>
    </row>
    <row r="108" s="1" customFormat="1" ht="15" customHeight="1">
      <c r="B108" s="326"/>
      <c r="C108" s="301" t="s">
        <v>689</v>
      </c>
      <c r="D108" s="301"/>
      <c r="E108" s="301"/>
      <c r="F108" s="324" t="s">
        <v>690</v>
      </c>
      <c r="G108" s="301"/>
      <c r="H108" s="301" t="s">
        <v>724</v>
      </c>
      <c r="I108" s="301" t="s">
        <v>686</v>
      </c>
      <c r="J108" s="301">
        <v>50</v>
      </c>
      <c r="K108" s="315"/>
    </row>
    <row r="109" s="1" customFormat="1" ht="15" customHeight="1">
      <c r="B109" s="326"/>
      <c r="C109" s="301" t="s">
        <v>692</v>
      </c>
      <c r="D109" s="301"/>
      <c r="E109" s="301"/>
      <c r="F109" s="324" t="s">
        <v>684</v>
      </c>
      <c r="G109" s="301"/>
      <c r="H109" s="301" t="s">
        <v>724</v>
      </c>
      <c r="I109" s="301" t="s">
        <v>694</v>
      </c>
      <c r="J109" s="301"/>
      <c r="K109" s="315"/>
    </row>
    <row r="110" s="1" customFormat="1" ht="15" customHeight="1">
      <c r="B110" s="326"/>
      <c r="C110" s="301" t="s">
        <v>703</v>
      </c>
      <c r="D110" s="301"/>
      <c r="E110" s="301"/>
      <c r="F110" s="324" t="s">
        <v>690</v>
      </c>
      <c r="G110" s="301"/>
      <c r="H110" s="301" t="s">
        <v>724</v>
      </c>
      <c r="I110" s="301" t="s">
        <v>686</v>
      </c>
      <c r="J110" s="301">
        <v>50</v>
      </c>
      <c r="K110" s="315"/>
    </row>
    <row r="111" s="1" customFormat="1" ht="15" customHeight="1">
      <c r="B111" s="326"/>
      <c r="C111" s="301" t="s">
        <v>711</v>
      </c>
      <c r="D111" s="301"/>
      <c r="E111" s="301"/>
      <c r="F111" s="324" t="s">
        <v>690</v>
      </c>
      <c r="G111" s="301"/>
      <c r="H111" s="301" t="s">
        <v>724</v>
      </c>
      <c r="I111" s="301" t="s">
        <v>686</v>
      </c>
      <c r="J111" s="301">
        <v>50</v>
      </c>
      <c r="K111" s="315"/>
    </row>
    <row r="112" s="1" customFormat="1" ht="15" customHeight="1">
      <c r="B112" s="326"/>
      <c r="C112" s="301" t="s">
        <v>709</v>
      </c>
      <c r="D112" s="301"/>
      <c r="E112" s="301"/>
      <c r="F112" s="324" t="s">
        <v>690</v>
      </c>
      <c r="G112" s="301"/>
      <c r="H112" s="301" t="s">
        <v>724</v>
      </c>
      <c r="I112" s="301" t="s">
        <v>686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684</v>
      </c>
      <c r="G113" s="301"/>
      <c r="H113" s="301" t="s">
        <v>725</v>
      </c>
      <c r="I113" s="301" t="s">
        <v>686</v>
      </c>
      <c r="J113" s="301">
        <v>20</v>
      </c>
      <c r="K113" s="315"/>
    </row>
    <row r="114" s="1" customFormat="1" ht="15" customHeight="1">
      <c r="B114" s="326"/>
      <c r="C114" s="301" t="s">
        <v>726</v>
      </c>
      <c r="D114" s="301"/>
      <c r="E114" s="301"/>
      <c r="F114" s="324" t="s">
        <v>684</v>
      </c>
      <c r="G114" s="301"/>
      <c r="H114" s="301" t="s">
        <v>727</v>
      </c>
      <c r="I114" s="301" t="s">
        <v>686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684</v>
      </c>
      <c r="G115" s="301"/>
      <c r="H115" s="301" t="s">
        <v>728</v>
      </c>
      <c r="I115" s="301" t="s">
        <v>719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684</v>
      </c>
      <c r="G116" s="301"/>
      <c r="H116" s="301" t="s">
        <v>729</v>
      </c>
      <c r="I116" s="301" t="s">
        <v>719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684</v>
      </c>
      <c r="G117" s="301"/>
      <c r="H117" s="301" t="s">
        <v>730</v>
      </c>
      <c r="I117" s="301" t="s">
        <v>731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732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678</v>
      </c>
      <c r="D123" s="316"/>
      <c r="E123" s="316"/>
      <c r="F123" s="316" t="s">
        <v>679</v>
      </c>
      <c r="G123" s="317"/>
      <c r="H123" s="316" t="s">
        <v>57</v>
      </c>
      <c r="I123" s="316" t="s">
        <v>60</v>
      </c>
      <c r="J123" s="316" t="s">
        <v>680</v>
      </c>
      <c r="K123" s="345"/>
    </row>
    <row r="124" s="1" customFormat="1" ht="17.25" customHeight="1">
      <c r="B124" s="344"/>
      <c r="C124" s="318" t="s">
        <v>681</v>
      </c>
      <c r="D124" s="318"/>
      <c r="E124" s="318"/>
      <c r="F124" s="319" t="s">
        <v>682</v>
      </c>
      <c r="G124" s="320"/>
      <c r="H124" s="318"/>
      <c r="I124" s="318"/>
      <c r="J124" s="318" t="s">
        <v>683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687</v>
      </c>
      <c r="D126" s="323"/>
      <c r="E126" s="323"/>
      <c r="F126" s="324" t="s">
        <v>684</v>
      </c>
      <c r="G126" s="301"/>
      <c r="H126" s="301" t="s">
        <v>724</v>
      </c>
      <c r="I126" s="301" t="s">
        <v>686</v>
      </c>
      <c r="J126" s="301">
        <v>120</v>
      </c>
      <c r="K126" s="349"/>
    </row>
    <row r="127" s="1" customFormat="1" ht="15" customHeight="1">
      <c r="B127" s="346"/>
      <c r="C127" s="301" t="s">
        <v>733</v>
      </c>
      <c r="D127" s="301"/>
      <c r="E127" s="301"/>
      <c r="F127" s="324" t="s">
        <v>684</v>
      </c>
      <c r="G127" s="301"/>
      <c r="H127" s="301" t="s">
        <v>734</v>
      </c>
      <c r="I127" s="301" t="s">
        <v>686</v>
      </c>
      <c r="J127" s="301" t="s">
        <v>735</v>
      </c>
      <c r="K127" s="349"/>
    </row>
    <row r="128" s="1" customFormat="1" ht="15" customHeight="1">
      <c r="B128" s="346"/>
      <c r="C128" s="301" t="s">
        <v>632</v>
      </c>
      <c r="D128" s="301"/>
      <c r="E128" s="301"/>
      <c r="F128" s="324" t="s">
        <v>684</v>
      </c>
      <c r="G128" s="301"/>
      <c r="H128" s="301" t="s">
        <v>736</v>
      </c>
      <c r="I128" s="301" t="s">
        <v>686</v>
      </c>
      <c r="J128" s="301" t="s">
        <v>735</v>
      </c>
      <c r="K128" s="349"/>
    </row>
    <row r="129" s="1" customFormat="1" ht="15" customHeight="1">
      <c r="B129" s="346"/>
      <c r="C129" s="301" t="s">
        <v>695</v>
      </c>
      <c r="D129" s="301"/>
      <c r="E129" s="301"/>
      <c r="F129" s="324" t="s">
        <v>690</v>
      </c>
      <c r="G129" s="301"/>
      <c r="H129" s="301" t="s">
        <v>696</v>
      </c>
      <c r="I129" s="301" t="s">
        <v>686</v>
      </c>
      <c r="J129" s="301">
        <v>15</v>
      </c>
      <c r="K129" s="349"/>
    </row>
    <row r="130" s="1" customFormat="1" ht="15" customHeight="1">
      <c r="B130" s="346"/>
      <c r="C130" s="327" t="s">
        <v>697</v>
      </c>
      <c r="D130" s="327"/>
      <c r="E130" s="327"/>
      <c r="F130" s="328" t="s">
        <v>690</v>
      </c>
      <c r="G130" s="327"/>
      <c r="H130" s="327" t="s">
        <v>698</v>
      </c>
      <c r="I130" s="327" t="s">
        <v>686</v>
      </c>
      <c r="J130" s="327">
        <v>15</v>
      </c>
      <c r="K130" s="349"/>
    </row>
    <row r="131" s="1" customFormat="1" ht="15" customHeight="1">
      <c r="B131" s="346"/>
      <c r="C131" s="327" t="s">
        <v>699</v>
      </c>
      <c r="D131" s="327"/>
      <c r="E131" s="327"/>
      <c r="F131" s="328" t="s">
        <v>690</v>
      </c>
      <c r="G131" s="327"/>
      <c r="H131" s="327" t="s">
        <v>700</v>
      </c>
      <c r="I131" s="327" t="s">
        <v>686</v>
      </c>
      <c r="J131" s="327">
        <v>20</v>
      </c>
      <c r="K131" s="349"/>
    </row>
    <row r="132" s="1" customFormat="1" ht="15" customHeight="1">
      <c r="B132" s="346"/>
      <c r="C132" s="327" t="s">
        <v>701</v>
      </c>
      <c r="D132" s="327"/>
      <c r="E132" s="327"/>
      <c r="F132" s="328" t="s">
        <v>690</v>
      </c>
      <c r="G132" s="327"/>
      <c r="H132" s="327" t="s">
        <v>702</v>
      </c>
      <c r="I132" s="327" t="s">
        <v>686</v>
      </c>
      <c r="J132" s="327">
        <v>20</v>
      </c>
      <c r="K132" s="349"/>
    </row>
    <row r="133" s="1" customFormat="1" ht="15" customHeight="1">
      <c r="B133" s="346"/>
      <c r="C133" s="301" t="s">
        <v>689</v>
      </c>
      <c r="D133" s="301"/>
      <c r="E133" s="301"/>
      <c r="F133" s="324" t="s">
        <v>690</v>
      </c>
      <c r="G133" s="301"/>
      <c r="H133" s="301" t="s">
        <v>724</v>
      </c>
      <c r="I133" s="301" t="s">
        <v>686</v>
      </c>
      <c r="J133" s="301">
        <v>50</v>
      </c>
      <c r="K133" s="349"/>
    </row>
    <row r="134" s="1" customFormat="1" ht="15" customHeight="1">
      <c r="B134" s="346"/>
      <c r="C134" s="301" t="s">
        <v>703</v>
      </c>
      <c r="D134" s="301"/>
      <c r="E134" s="301"/>
      <c r="F134" s="324" t="s">
        <v>690</v>
      </c>
      <c r="G134" s="301"/>
      <c r="H134" s="301" t="s">
        <v>724</v>
      </c>
      <c r="I134" s="301" t="s">
        <v>686</v>
      </c>
      <c r="J134" s="301">
        <v>50</v>
      </c>
      <c r="K134" s="349"/>
    </row>
    <row r="135" s="1" customFormat="1" ht="15" customHeight="1">
      <c r="B135" s="346"/>
      <c r="C135" s="301" t="s">
        <v>709</v>
      </c>
      <c r="D135" s="301"/>
      <c r="E135" s="301"/>
      <c r="F135" s="324" t="s">
        <v>690</v>
      </c>
      <c r="G135" s="301"/>
      <c r="H135" s="301" t="s">
        <v>724</v>
      </c>
      <c r="I135" s="301" t="s">
        <v>686</v>
      </c>
      <c r="J135" s="301">
        <v>50</v>
      </c>
      <c r="K135" s="349"/>
    </row>
    <row r="136" s="1" customFormat="1" ht="15" customHeight="1">
      <c r="B136" s="346"/>
      <c r="C136" s="301" t="s">
        <v>711</v>
      </c>
      <c r="D136" s="301"/>
      <c r="E136" s="301"/>
      <c r="F136" s="324" t="s">
        <v>690</v>
      </c>
      <c r="G136" s="301"/>
      <c r="H136" s="301" t="s">
        <v>724</v>
      </c>
      <c r="I136" s="301" t="s">
        <v>686</v>
      </c>
      <c r="J136" s="301">
        <v>50</v>
      </c>
      <c r="K136" s="349"/>
    </row>
    <row r="137" s="1" customFormat="1" ht="15" customHeight="1">
      <c r="B137" s="346"/>
      <c r="C137" s="301" t="s">
        <v>712</v>
      </c>
      <c r="D137" s="301"/>
      <c r="E137" s="301"/>
      <c r="F137" s="324" t="s">
        <v>690</v>
      </c>
      <c r="G137" s="301"/>
      <c r="H137" s="301" t="s">
        <v>737</v>
      </c>
      <c r="I137" s="301" t="s">
        <v>686</v>
      </c>
      <c r="J137" s="301">
        <v>255</v>
      </c>
      <c r="K137" s="349"/>
    </row>
    <row r="138" s="1" customFormat="1" ht="15" customHeight="1">
      <c r="B138" s="346"/>
      <c r="C138" s="301" t="s">
        <v>714</v>
      </c>
      <c r="D138" s="301"/>
      <c r="E138" s="301"/>
      <c r="F138" s="324" t="s">
        <v>684</v>
      </c>
      <c r="G138" s="301"/>
      <c r="H138" s="301" t="s">
        <v>738</v>
      </c>
      <c r="I138" s="301" t="s">
        <v>716</v>
      </c>
      <c r="J138" s="301"/>
      <c r="K138" s="349"/>
    </row>
    <row r="139" s="1" customFormat="1" ht="15" customHeight="1">
      <c r="B139" s="346"/>
      <c r="C139" s="301" t="s">
        <v>717</v>
      </c>
      <c r="D139" s="301"/>
      <c r="E139" s="301"/>
      <c r="F139" s="324" t="s">
        <v>684</v>
      </c>
      <c r="G139" s="301"/>
      <c r="H139" s="301" t="s">
        <v>739</v>
      </c>
      <c r="I139" s="301" t="s">
        <v>719</v>
      </c>
      <c r="J139" s="301"/>
      <c r="K139" s="349"/>
    </row>
    <row r="140" s="1" customFormat="1" ht="15" customHeight="1">
      <c r="B140" s="346"/>
      <c r="C140" s="301" t="s">
        <v>720</v>
      </c>
      <c r="D140" s="301"/>
      <c r="E140" s="301"/>
      <c r="F140" s="324" t="s">
        <v>684</v>
      </c>
      <c r="G140" s="301"/>
      <c r="H140" s="301" t="s">
        <v>720</v>
      </c>
      <c r="I140" s="301" t="s">
        <v>719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684</v>
      </c>
      <c r="G141" s="301"/>
      <c r="H141" s="301" t="s">
        <v>740</v>
      </c>
      <c r="I141" s="301" t="s">
        <v>719</v>
      </c>
      <c r="J141" s="301"/>
      <c r="K141" s="349"/>
    </row>
    <row r="142" s="1" customFormat="1" ht="15" customHeight="1">
      <c r="B142" s="346"/>
      <c r="C142" s="301" t="s">
        <v>741</v>
      </c>
      <c r="D142" s="301"/>
      <c r="E142" s="301"/>
      <c r="F142" s="324" t="s">
        <v>684</v>
      </c>
      <c r="G142" s="301"/>
      <c r="H142" s="301" t="s">
        <v>742</v>
      </c>
      <c r="I142" s="301" t="s">
        <v>719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743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678</v>
      </c>
      <c r="D148" s="316"/>
      <c r="E148" s="316"/>
      <c r="F148" s="316" t="s">
        <v>679</v>
      </c>
      <c r="G148" s="317"/>
      <c r="H148" s="316" t="s">
        <v>57</v>
      </c>
      <c r="I148" s="316" t="s">
        <v>60</v>
      </c>
      <c r="J148" s="316" t="s">
        <v>680</v>
      </c>
      <c r="K148" s="315"/>
    </row>
    <row r="149" s="1" customFormat="1" ht="17.25" customHeight="1">
      <c r="B149" s="313"/>
      <c r="C149" s="318" t="s">
        <v>681</v>
      </c>
      <c r="D149" s="318"/>
      <c r="E149" s="318"/>
      <c r="F149" s="319" t="s">
        <v>682</v>
      </c>
      <c r="G149" s="320"/>
      <c r="H149" s="318"/>
      <c r="I149" s="318"/>
      <c r="J149" s="318" t="s">
        <v>683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687</v>
      </c>
      <c r="D151" s="301"/>
      <c r="E151" s="301"/>
      <c r="F151" s="354" t="s">
        <v>684</v>
      </c>
      <c r="G151" s="301"/>
      <c r="H151" s="353" t="s">
        <v>724</v>
      </c>
      <c r="I151" s="353" t="s">
        <v>686</v>
      </c>
      <c r="J151" s="353">
        <v>120</v>
      </c>
      <c r="K151" s="349"/>
    </row>
    <row r="152" s="1" customFormat="1" ht="15" customHeight="1">
      <c r="B152" s="326"/>
      <c r="C152" s="353" t="s">
        <v>733</v>
      </c>
      <c r="D152" s="301"/>
      <c r="E152" s="301"/>
      <c r="F152" s="354" t="s">
        <v>684</v>
      </c>
      <c r="G152" s="301"/>
      <c r="H152" s="353" t="s">
        <v>744</v>
      </c>
      <c r="I152" s="353" t="s">
        <v>686</v>
      </c>
      <c r="J152" s="353" t="s">
        <v>735</v>
      </c>
      <c r="K152" s="349"/>
    </row>
    <row r="153" s="1" customFormat="1" ht="15" customHeight="1">
      <c r="B153" s="326"/>
      <c r="C153" s="353" t="s">
        <v>632</v>
      </c>
      <c r="D153" s="301"/>
      <c r="E153" s="301"/>
      <c r="F153" s="354" t="s">
        <v>684</v>
      </c>
      <c r="G153" s="301"/>
      <c r="H153" s="353" t="s">
        <v>745</v>
      </c>
      <c r="I153" s="353" t="s">
        <v>686</v>
      </c>
      <c r="J153" s="353" t="s">
        <v>735</v>
      </c>
      <c r="K153" s="349"/>
    </row>
    <row r="154" s="1" customFormat="1" ht="15" customHeight="1">
      <c r="B154" s="326"/>
      <c r="C154" s="353" t="s">
        <v>689</v>
      </c>
      <c r="D154" s="301"/>
      <c r="E154" s="301"/>
      <c r="F154" s="354" t="s">
        <v>690</v>
      </c>
      <c r="G154" s="301"/>
      <c r="H154" s="353" t="s">
        <v>724</v>
      </c>
      <c r="I154" s="353" t="s">
        <v>686</v>
      </c>
      <c r="J154" s="353">
        <v>50</v>
      </c>
      <c r="K154" s="349"/>
    </row>
    <row r="155" s="1" customFormat="1" ht="15" customHeight="1">
      <c r="B155" s="326"/>
      <c r="C155" s="353" t="s">
        <v>692</v>
      </c>
      <c r="D155" s="301"/>
      <c r="E155" s="301"/>
      <c r="F155" s="354" t="s">
        <v>684</v>
      </c>
      <c r="G155" s="301"/>
      <c r="H155" s="353" t="s">
        <v>724</v>
      </c>
      <c r="I155" s="353" t="s">
        <v>694</v>
      </c>
      <c r="J155" s="353"/>
      <c r="K155" s="349"/>
    </row>
    <row r="156" s="1" customFormat="1" ht="15" customHeight="1">
      <c r="B156" s="326"/>
      <c r="C156" s="353" t="s">
        <v>703</v>
      </c>
      <c r="D156" s="301"/>
      <c r="E156" s="301"/>
      <c r="F156" s="354" t="s">
        <v>690</v>
      </c>
      <c r="G156" s="301"/>
      <c r="H156" s="353" t="s">
        <v>724</v>
      </c>
      <c r="I156" s="353" t="s">
        <v>686</v>
      </c>
      <c r="J156" s="353">
        <v>50</v>
      </c>
      <c r="K156" s="349"/>
    </row>
    <row r="157" s="1" customFormat="1" ht="15" customHeight="1">
      <c r="B157" s="326"/>
      <c r="C157" s="353" t="s">
        <v>711</v>
      </c>
      <c r="D157" s="301"/>
      <c r="E157" s="301"/>
      <c r="F157" s="354" t="s">
        <v>690</v>
      </c>
      <c r="G157" s="301"/>
      <c r="H157" s="353" t="s">
        <v>724</v>
      </c>
      <c r="I157" s="353" t="s">
        <v>686</v>
      </c>
      <c r="J157" s="353">
        <v>50</v>
      </c>
      <c r="K157" s="349"/>
    </row>
    <row r="158" s="1" customFormat="1" ht="15" customHeight="1">
      <c r="B158" s="326"/>
      <c r="C158" s="353" t="s">
        <v>709</v>
      </c>
      <c r="D158" s="301"/>
      <c r="E158" s="301"/>
      <c r="F158" s="354" t="s">
        <v>690</v>
      </c>
      <c r="G158" s="301"/>
      <c r="H158" s="353" t="s">
        <v>724</v>
      </c>
      <c r="I158" s="353" t="s">
        <v>686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684</v>
      </c>
      <c r="G159" s="301"/>
      <c r="H159" s="353" t="s">
        <v>746</v>
      </c>
      <c r="I159" s="353" t="s">
        <v>686</v>
      </c>
      <c r="J159" s="353" t="s">
        <v>747</v>
      </c>
      <c r="K159" s="349"/>
    </row>
    <row r="160" s="1" customFormat="1" ht="15" customHeight="1">
      <c r="B160" s="326"/>
      <c r="C160" s="353" t="s">
        <v>748</v>
      </c>
      <c r="D160" s="301"/>
      <c r="E160" s="301"/>
      <c r="F160" s="354" t="s">
        <v>684</v>
      </c>
      <c r="G160" s="301"/>
      <c r="H160" s="353" t="s">
        <v>749</v>
      </c>
      <c r="I160" s="353" t="s">
        <v>719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750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678</v>
      </c>
      <c r="D166" s="316"/>
      <c r="E166" s="316"/>
      <c r="F166" s="316" t="s">
        <v>679</v>
      </c>
      <c r="G166" s="358"/>
      <c r="H166" s="359" t="s">
        <v>57</v>
      </c>
      <c r="I166" s="359" t="s">
        <v>60</v>
      </c>
      <c r="J166" s="316" t="s">
        <v>680</v>
      </c>
      <c r="K166" s="293"/>
    </row>
    <row r="167" s="1" customFormat="1" ht="17.25" customHeight="1">
      <c r="B167" s="294"/>
      <c r="C167" s="318" t="s">
        <v>681</v>
      </c>
      <c r="D167" s="318"/>
      <c r="E167" s="318"/>
      <c r="F167" s="319" t="s">
        <v>682</v>
      </c>
      <c r="G167" s="360"/>
      <c r="H167" s="361"/>
      <c r="I167" s="361"/>
      <c r="J167" s="318" t="s">
        <v>683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687</v>
      </c>
      <c r="D169" s="301"/>
      <c r="E169" s="301"/>
      <c r="F169" s="324" t="s">
        <v>684</v>
      </c>
      <c r="G169" s="301"/>
      <c r="H169" s="301" t="s">
        <v>724</v>
      </c>
      <c r="I169" s="301" t="s">
        <v>686</v>
      </c>
      <c r="J169" s="301">
        <v>120</v>
      </c>
      <c r="K169" s="349"/>
    </row>
    <row r="170" s="1" customFormat="1" ht="15" customHeight="1">
      <c r="B170" s="326"/>
      <c r="C170" s="301" t="s">
        <v>733</v>
      </c>
      <c r="D170" s="301"/>
      <c r="E170" s="301"/>
      <c r="F170" s="324" t="s">
        <v>684</v>
      </c>
      <c r="G170" s="301"/>
      <c r="H170" s="301" t="s">
        <v>734</v>
      </c>
      <c r="I170" s="301" t="s">
        <v>686</v>
      </c>
      <c r="J170" s="301" t="s">
        <v>735</v>
      </c>
      <c r="K170" s="349"/>
    </row>
    <row r="171" s="1" customFormat="1" ht="15" customHeight="1">
      <c r="B171" s="326"/>
      <c r="C171" s="301" t="s">
        <v>632</v>
      </c>
      <c r="D171" s="301"/>
      <c r="E171" s="301"/>
      <c r="F171" s="324" t="s">
        <v>684</v>
      </c>
      <c r="G171" s="301"/>
      <c r="H171" s="301" t="s">
        <v>751</v>
      </c>
      <c r="I171" s="301" t="s">
        <v>686</v>
      </c>
      <c r="J171" s="301" t="s">
        <v>735</v>
      </c>
      <c r="K171" s="349"/>
    </row>
    <row r="172" s="1" customFormat="1" ht="15" customHeight="1">
      <c r="B172" s="326"/>
      <c r="C172" s="301" t="s">
        <v>689</v>
      </c>
      <c r="D172" s="301"/>
      <c r="E172" s="301"/>
      <c r="F172" s="324" t="s">
        <v>690</v>
      </c>
      <c r="G172" s="301"/>
      <c r="H172" s="301" t="s">
        <v>751</v>
      </c>
      <c r="I172" s="301" t="s">
        <v>686</v>
      </c>
      <c r="J172" s="301">
        <v>50</v>
      </c>
      <c r="K172" s="349"/>
    </row>
    <row r="173" s="1" customFormat="1" ht="15" customHeight="1">
      <c r="B173" s="326"/>
      <c r="C173" s="301" t="s">
        <v>692</v>
      </c>
      <c r="D173" s="301"/>
      <c r="E173" s="301"/>
      <c r="F173" s="324" t="s">
        <v>684</v>
      </c>
      <c r="G173" s="301"/>
      <c r="H173" s="301" t="s">
        <v>751</v>
      </c>
      <c r="I173" s="301" t="s">
        <v>694</v>
      </c>
      <c r="J173" s="301"/>
      <c r="K173" s="349"/>
    </row>
    <row r="174" s="1" customFormat="1" ht="15" customHeight="1">
      <c r="B174" s="326"/>
      <c r="C174" s="301" t="s">
        <v>703</v>
      </c>
      <c r="D174" s="301"/>
      <c r="E174" s="301"/>
      <c r="F174" s="324" t="s">
        <v>690</v>
      </c>
      <c r="G174" s="301"/>
      <c r="H174" s="301" t="s">
        <v>751</v>
      </c>
      <c r="I174" s="301" t="s">
        <v>686</v>
      </c>
      <c r="J174" s="301">
        <v>50</v>
      </c>
      <c r="K174" s="349"/>
    </row>
    <row r="175" s="1" customFormat="1" ht="15" customHeight="1">
      <c r="B175" s="326"/>
      <c r="C175" s="301" t="s">
        <v>711</v>
      </c>
      <c r="D175" s="301"/>
      <c r="E175" s="301"/>
      <c r="F175" s="324" t="s">
        <v>690</v>
      </c>
      <c r="G175" s="301"/>
      <c r="H175" s="301" t="s">
        <v>751</v>
      </c>
      <c r="I175" s="301" t="s">
        <v>686</v>
      </c>
      <c r="J175" s="301">
        <v>50</v>
      </c>
      <c r="K175" s="349"/>
    </row>
    <row r="176" s="1" customFormat="1" ht="15" customHeight="1">
      <c r="B176" s="326"/>
      <c r="C176" s="301" t="s">
        <v>709</v>
      </c>
      <c r="D176" s="301"/>
      <c r="E176" s="301"/>
      <c r="F176" s="324" t="s">
        <v>690</v>
      </c>
      <c r="G176" s="301"/>
      <c r="H176" s="301" t="s">
        <v>751</v>
      </c>
      <c r="I176" s="301" t="s">
        <v>686</v>
      </c>
      <c r="J176" s="301">
        <v>50</v>
      </c>
      <c r="K176" s="349"/>
    </row>
    <row r="177" s="1" customFormat="1" ht="15" customHeight="1">
      <c r="B177" s="326"/>
      <c r="C177" s="301" t="s">
        <v>109</v>
      </c>
      <c r="D177" s="301"/>
      <c r="E177" s="301"/>
      <c r="F177" s="324" t="s">
        <v>684</v>
      </c>
      <c r="G177" s="301"/>
      <c r="H177" s="301" t="s">
        <v>752</v>
      </c>
      <c r="I177" s="301" t="s">
        <v>753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684</v>
      </c>
      <c r="G178" s="301"/>
      <c r="H178" s="301" t="s">
        <v>754</v>
      </c>
      <c r="I178" s="301" t="s">
        <v>755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684</v>
      </c>
      <c r="G179" s="301"/>
      <c r="H179" s="301" t="s">
        <v>756</v>
      </c>
      <c r="I179" s="301" t="s">
        <v>686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684</v>
      </c>
      <c r="G180" s="301"/>
      <c r="H180" s="301" t="s">
        <v>757</v>
      </c>
      <c r="I180" s="301" t="s">
        <v>686</v>
      </c>
      <c r="J180" s="301">
        <v>255</v>
      </c>
      <c r="K180" s="349"/>
    </row>
    <row r="181" s="1" customFormat="1" ht="15" customHeight="1">
      <c r="B181" s="326"/>
      <c r="C181" s="301" t="s">
        <v>110</v>
      </c>
      <c r="D181" s="301"/>
      <c r="E181" s="301"/>
      <c r="F181" s="324" t="s">
        <v>684</v>
      </c>
      <c r="G181" s="301"/>
      <c r="H181" s="301" t="s">
        <v>648</v>
      </c>
      <c r="I181" s="301" t="s">
        <v>686</v>
      </c>
      <c r="J181" s="301">
        <v>10</v>
      </c>
      <c r="K181" s="349"/>
    </row>
    <row r="182" s="1" customFormat="1" ht="15" customHeight="1">
      <c r="B182" s="326"/>
      <c r="C182" s="301" t="s">
        <v>111</v>
      </c>
      <c r="D182" s="301"/>
      <c r="E182" s="301"/>
      <c r="F182" s="324" t="s">
        <v>684</v>
      </c>
      <c r="G182" s="301"/>
      <c r="H182" s="301" t="s">
        <v>758</v>
      </c>
      <c r="I182" s="301" t="s">
        <v>719</v>
      </c>
      <c r="J182" s="301"/>
      <c r="K182" s="349"/>
    </row>
    <row r="183" s="1" customFormat="1" ht="15" customHeight="1">
      <c r="B183" s="326"/>
      <c r="C183" s="301" t="s">
        <v>759</v>
      </c>
      <c r="D183" s="301"/>
      <c r="E183" s="301"/>
      <c r="F183" s="324" t="s">
        <v>684</v>
      </c>
      <c r="G183" s="301"/>
      <c r="H183" s="301" t="s">
        <v>760</v>
      </c>
      <c r="I183" s="301" t="s">
        <v>719</v>
      </c>
      <c r="J183" s="301"/>
      <c r="K183" s="349"/>
    </row>
    <row r="184" s="1" customFormat="1" ht="15" customHeight="1">
      <c r="B184" s="326"/>
      <c r="C184" s="301" t="s">
        <v>748</v>
      </c>
      <c r="D184" s="301"/>
      <c r="E184" s="301"/>
      <c r="F184" s="324" t="s">
        <v>684</v>
      </c>
      <c r="G184" s="301"/>
      <c r="H184" s="301" t="s">
        <v>761</v>
      </c>
      <c r="I184" s="301" t="s">
        <v>719</v>
      </c>
      <c r="J184" s="301"/>
      <c r="K184" s="349"/>
    </row>
    <row r="185" s="1" customFormat="1" ht="15" customHeight="1">
      <c r="B185" s="326"/>
      <c r="C185" s="301" t="s">
        <v>113</v>
      </c>
      <c r="D185" s="301"/>
      <c r="E185" s="301"/>
      <c r="F185" s="324" t="s">
        <v>690</v>
      </c>
      <c r="G185" s="301"/>
      <c r="H185" s="301" t="s">
        <v>762</v>
      </c>
      <c r="I185" s="301" t="s">
        <v>686</v>
      </c>
      <c r="J185" s="301">
        <v>50</v>
      </c>
      <c r="K185" s="349"/>
    </row>
    <row r="186" s="1" customFormat="1" ht="15" customHeight="1">
      <c r="B186" s="326"/>
      <c r="C186" s="301" t="s">
        <v>763</v>
      </c>
      <c r="D186" s="301"/>
      <c r="E186" s="301"/>
      <c r="F186" s="324" t="s">
        <v>690</v>
      </c>
      <c r="G186" s="301"/>
      <c r="H186" s="301" t="s">
        <v>764</v>
      </c>
      <c r="I186" s="301" t="s">
        <v>765</v>
      </c>
      <c r="J186" s="301"/>
      <c r="K186" s="349"/>
    </row>
    <row r="187" s="1" customFormat="1" ht="15" customHeight="1">
      <c r="B187" s="326"/>
      <c r="C187" s="301" t="s">
        <v>766</v>
      </c>
      <c r="D187" s="301"/>
      <c r="E187" s="301"/>
      <c r="F187" s="324" t="s">
        <v>690</v>
      </c>
      <c r="G187" s="301"/>
      <c r="H187" s="301" t="s">
        <v>767</v>
      </c>
      <c r="I187" s="301" t="s">
        <v>765</v>
      </c>
      <c r="J187" s="301"/>
      <c r="K187" s="349"/>
    </row>
    <row r="188" s="1" customFormat="1" ht="15" customHeight="1">
      <c r="B188" s="326"/>
      <c r="C188" s="301" t="s">
        <v>768</v>
      </c>
      <c r="D188" s="301"/>
      <c r="E188" s="301"/>
      <c r="F188" s="324" t="s">
        <v>690</v>
      </c>
      <c r="G188" s="301"/>
      <c r="H188" s="301" t="s">
        <v>769</v>
      </c>
      <c r="I188" s="301" t="s">
        <v>765</v>
      </c>
      <c r="J188" s="301"/>
      <c r="K188" s="349"/>
    </row>
    <row r="189" s="1" customFormat="1" ht="15" customHeight="1">
      <c r="B189" s="326"/>
      <c r="C189" s="362" t="s">
        <v>770</v>
      </c>
      <c r="D189" s="301"/>
      <c r="E189" s="301"/>
      <c r="F189" s="324" t="s">
        <v>690</v>
      </c>
      <c r="G189" s="301"/>
      <c r="H189" s="301" t="s">
        <v>771</v>
      </c>
      <c r="I189" s="301" t="s">
        <v>772</v>
      </c>
      <c r="J189" s="363" t="s">
        <v>773</v>
      </c>
      <c r="K189" s="349"/>
    </row>
    <row r="190" s="1" customFormat="1" ht="15" customHeight="1">
      <c r="B190" s="326"/>
      <c r="C190" s="362" t="s">
        <v>45</v>
      </c>
      <c r="D190" s="301"/>
      <c r="E190" s="301"/>
      <c r="F190" s="324" t="s">
        <v>684</v>
      </c>
      <c r="G190" s="301"/>
      <c r="H190" s="298" t="s">
        <v>774</v>
      </c>
      <c r="I190" s="301" t="s">
        <v>775</v>
      </c>
      <c r="J190" s="301"/>
      <c r="K190" s="349"/>
    </row>
    <row r="191" s="1" customFormat="1" ht="15" customHeight="1">
      <c r="B191" s="326"/>
      <c r="C191" s="362" t="s">
        <v>776</v>
      </c>
      <c r="D191" s="301"/>
      <c r="E191" s="301"/>
      <c r="F191" s="324" t="s">
        <v>684</v>
      </c>
      <c r="G191" s="301"/>
      <c r="H191" s="301" t="s">
        <v>777</v>
      </c>
      <c r="I191" s="301" t="s">
        <v>719</v>
      </c>
      <c r="J191" s="301"/>
      <c r="K191" s="349"/>
    </row>
    <row r="192" s="1" customFormat="1" ht="15" customHeight="1">
      <c r="B192" s="326"/>
      <c r="C192" s="362" t="s">
        <v>778</v>
      </c>
      <c r="D192" s="301"/>
      <c r="E192" s="301"/>
      <c r="F192" s="324" t="s">
        <v>684</v>
      </c>
      <c r="G192" s="301"/>
      <c r="H192" s="301" t="s">
        <v>779</v>
      </c>
      <c r="I192" s="301" t="s">
        <v>719</v>
      </c>
      <c r="J192" s="301"/>
      <c r="K192" s="349"/>
    </row>
    <row r="193" s="1" customFormat="1" ht="15" customHeight="1">
      <c r="B193" s="326"/>
      <c r="C193" s="362" t="s">
        <v>780</v>
      </c>
      <c r="D193" s="301"/>
      <c r="E193" s="301"/>
      <c r="F193" s="324" t="s">
        <v>690</v>
      </c>
      <c r="G193" s="301"/>
      <c r="H193" s="301" t="s">
        <v>781</v>
      </c>
      <c r="I193" s="301" t="s">
        <v>719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782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783</v>
      </c>
      <c r="D200" s="365"/>
      <c r="E200" s="365"/>
      <c r="F200" s="365" t="s">
        <v>784</v>
      </c>
      <c r="G200" s="366"/>
      <c r="H200" s="365" t="s">
        <v>785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775</v>
      </c>
      <c r="D202" s="301"/>
      <c r="E202" s="301"/>
      <c r="F202" s="324" t="s">
        <v>46</v>
      </c>
      <c r="G202" s="301"/>
      <c r="H202" s="301" t="s">
        <v>786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47</v>
      </c>
      <c r="G203" s="301"/>
      <c r="H203" s="301" t="s">
        <v>787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50</v>
      </c>
      <c r="G204" s="301"/>
      <c r="H204" s="301" t="s">
        <v>788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48</v>
      </c>
      <c r="G205" s="301"/>
      <c r="H205" s="301" t="s">
        <v>789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49</v>
      </c>
      <c r="G206" s="301"/>
      <c r="H206" s="301" t="s">
        <v>790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731</v>
      </c>
      <c r="D208" s="301"/>
      <c r="E208" s="301"/>
      <c r="F208" s="324" t="s">
        <v>625</v>
      </c>
      <c r="G208" s="301"/>
      <c r="H208" s="301" t="s">
        <v>791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628</v>
      </c>
      <c r="G209" s="301"/>
      <c r="H209" s="301" t="s">
        <v>629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82</v>
      </c>
      <c r="G210" s="301"/>
      <c r="H210" s="301" t="s">
        <v>792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86</v>
      </c>
      <c r="G211" s="362"/>
      <c r="H211" s="353" t="s">
        <v>87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630</v>
      </c>
      <c r="G212" s="362"/>
      <c r="H212" s="353" t="s">
        <v>584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755</v>
      </c>
      <c r="D214" s="301"/>
      <c r="E214" s="301"/>
      <c r="F214" s="324">
        <v>1</v>
      </c>
      <c r="G214" s="362"/>
      <c r="H214" s="353" t="s">
        <v>793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794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795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796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DESKTOP-V3TFETB\x</dc:creator>
  <cp:lastModifiedBy>DESKTOP-V3TFETB\x</cp:lastModifiedBy>
  <dcterms:created xsi:type="dcterms:W3CDTF">2022-03-06T18:22:13Z</dcterms:created>
  <dcterms:modified xsi:type="dcterms:W3CDTF">2022-03-06T18:22:17Z</dcterms:modified>
</cp:coreProperties>
</file>